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od\Desktop\svs insta\"/>
    </mc:Choice>
  </mc:AlternateContent>
  <xr:revisionPtr revIDLastSave="0" documentId="8_{13689A33-6386-4677-B9BD-EA7A22EE3E86}" xr6:coauthVersionLast="47" xr6:coauthVersionMax="47" xr10:uidLastSave="{00000000-0000-0000-0000-000000000000}"/>
  <bookViews>
    <workbookView xWindow="-25320" yWindow="270" windowWidth="25440" windowHeight="15390" xr2:uid="{48720DC0-ACC0-4A5F-BA8C-C5144C2E99FE}"/>
  </bookViews>
  <sheets>
    <sheet name="KONČNI REZULTATI 2021 KLUBI" sheetId="2" r:id="rId1"/>
    <sheet name="KONČNI 2021 RAZREDI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B6" i="2" s="1"/>
  <c r="A6" i="2" s="1"/>
  <c r="K6" i="2"/>
  <c r="Q6" i="2"/>
  <c r="V6" i="2"/>
  <c r="F7" i="2"/>
  <c r="B7" i="2" s="1"/>
  <c r="A7" i="2" s="1"/>
  <c r="K7" i="2"/>
  <c r="Q7" i="2"/>
  <c r="V7" i="2"/>
  <c r="F8" i="2"/>
  <c r="K8" i="2"/>
  <c r="Q8" i="2"/>
  <c r="V8" i="2"/>
  <c r="F9" i="2"/>
  <c r="B9" i="2" s="1"/>
  <c r="A9" i="2" s="1"/>
  <c r="K9" i="2"/>
  <c r="V9" i="2"/>
  <c r="F10" i="2"/>
  <c r="K10" i="2"/>
  <c r="Q10" i="2"/>
  <c r="V10" i="2"/>
  <c r="F11" i="2"/>
  <c r="K11" i="2"/>
  <c r="Q11" i="2"/>
  <c r="V11" i="2"/>
  <c r="F13" i="2"/>
  <c r="K13" i="2"/>
  <c r="V13" i="2"/>
  <c r="F14" i="2"/>
  <c r="K14" i="2"/>
  <c r="B14" i="2" s="1"/>
  <c r="A14" i="2" s="1"/>
  <c r="Q14" i="2"/>
  <c r="V14" i="2"/>
  <c r="F16" i="2"/>
  <c r="K16" i="2"/>
  <c r="Q16" i="2"/>
  <c r="V16" i="2"/>
  <c r="F17" i="2"/>
  <c r="B17" i="2" s="1"/>
  <c r="A17" i="2" s="1"/>
  <c r="K17" i="2"/>
  <c r="Q17" i="2"/>
  <c r="V17" i="2"/>
  <c r="F19" i="2"/>
  <c r="B19" i="2" s="1"/>
  <c r="A19" i="2" s="1"/>
  <c r="Y19" i="2" s="1"/>
  <c r="K19" i="2"/>
  <c r="Q19" i="2"/>
  <c r="V19" i="2"/>
  <c r="F21" i="2"/>
  <c r="K21" i="2"/>
  <c r="V21" i="2"/>
  <c r="B26" i="1"/>
  <c r="X25" i="1"/>
  <c r="S25" i="1"/>
  <c r="M25" i="1"/>
  <c r="K25" i="1"/>
  <c r="F25" i="1"/>
  <c r="X23" i="1"/>
  <c r="M23" i="1"/>
  <c r="K23" i="1"/>
  <c r="F23" i="1"/>
  <c r="X21" i="1"/>
  <c r="M21" i="1"/>
  <c r="K21" i="1"/>
  <c r="F21" i="1"/>
  <c r="X20" i="1"/>
  <c r="S20" i="1"/>
  <c r="M20" i="1"/>
  <c r="K20" i="1"/>
  <c r="F20" i="1"/>
  <c r="X18" i="1"/>
  <c r="S18" i="1"/>
  <c r="M18" i="1"/>
  <c r="K18" i="1"/>
  <c r="F18" i="1"/>
  <c r="X17" i="1"/>
  <c r="S17" i="1"/>
  <c r="M17" i="1"/>
  <c r="K17" i="1"/>
  <c r="F17" i="1"/>
  <c r="B17" i="1" s="1"/>
  <c r="A17" i="1" s="1"/>
  <c r="X16" i="1"/>
  <c r="S16" i="1"/>
  <c r="M16" i="1"/>
  <c r="K16" i="1"/>
  <c r="F16" i="1"/>
  <c r="B16" i="1" s="1"/>
  <c r="A16" i="1" s="1"/>
  <c r="X14" i="1"/>
  <c r="M14" i="1"/>
  <c r="K14" i="1"/>
  <c r="F14" i="1"/>
  <c r="X12" i="1"/>
  <c r="S12" i="1"/>
  <c r="M12" i="1"/>
  <c r="K12" i="1"/>
  <c r="F12" i="1"/>
  <c r="X10" i="1"/>
  <c r="S10" i="1"/>
  <c r="M10" i="1"/>
  <c r="K10" i="1"/>
  <c r="F10" i="1"/>
  <c r="X8" i="1"/>
  <c r="S8" i="1"/>
  <c r="M8" i="1"/>
  <c r="K8" i="1"/>
  <c r="F8" i="1"/>
  <c r="X6" i="1"/>
  <c r="S6" i="1"/>
  <c r="M6" i="1"/>
  <c r="K6" i="1"/>
  <c r="F6" i="1"/>
  <c r="B6" i="1" s="1"/>
  <c r="A6" i="1" s="1"/>
  <c r="B25" i="1" l="1"/>
  <c r="A25" i="1" s="1"/>
  <c r="B18" i="1"/>
  <c r="A18" i="1" s="1"/>
  <c r="B14" i="1"/>
  <c r="A14" i="1" s="1"/>
  <c r="B21" i="1"/>
  <c r="A21" i="1" s="1"/>
  <c r="B8" i="1"/>
  <c r="A8" i="1" s="1"/>
  <c r="B20" i="1"/>
  <c r="A20" i="1" s="1"/>
  <c r="B21" i="2"/>
  <c r="A21" i="2" s="1"/>
  <c r="Y21" i="2" s="1"/>
  <c r="B12" i="1"/>
  <c r="A12" i="1" s="1"/>
  <c r="B11" i="2"/>
  <c r="A11" i="2" s="1"/>
  <c r="B10" i="1"/>
  <c r="A10" i="1" s="1"/>
  <c r="B23" i="1"/>
  <c r="A23" i="1" s="1"/>
  <c r="B13" i="2"/>
  <c r="A13" i="2" s="1"/>
  <c r="Y14" i="2" s="1"/>
  <c r="B10" i="2"/>
  <c r="A10" i="2" s="1"/>
  <c r="Y11" i="2" s="1"/>
  <c r="B16" i="2"/>
  <c r="A16" i="2" s="1"/>
  <c r="Y17" i="2" s="1"/>
  <c r="B8" i="2"/>
  <c r="A8" i="2" s="1"/>
</calcChain>
</file>

<file path=xl/sharedStrings.xml><?xml version="1.0" encoding="utf-8"?>
<sst xmlns="http://schemas.openxmlformats.org/spreadsheetml/2006/main" count="204" uniqueCount="83">
  <si>
    <t xml:space="preserve"> </t>
  </si>
  <si>
    <t xml:space="preserve">BRŽAN MARIAN </t>
  </si>
  <si>
    <t>SLO</t>
  </si>
  <si>
    <t>A</t>
  </si>
  <si>
    <t xml:space="preserve">TERROT </t>
  </si>
  <si>
    <t>HST-350</t>
  </si>
  <si>
    <t>marian.brzan@gmail.com</t>
  </si>
  <si>
    <t>BALILLA</t>
  </si>
  <si>
    <t>DOBRIN SLAVKO</t>
  </si>
  <si>
    <t xml:space="preserve">A </t>
  </si>
  <si>
    <t>MOTO GUZZI</t>
  </si>
  <si>
    <t>SPORT 15</t>
  </si>
  <si>
    <t>slavko.dobrin@amis.net</t>
  </si>
  <si>
    <t>ADRIA CLASSIC</t>
  </si>
  <si>
    <t>ZAHAR KAREL</t>
  </si>
  <si>
    <t>ZAHAR NADIA sov.</t>
  </si>
  <si>
    <t>A1</t>
  </si>
  <si>
    <t xml:space="preserve">MOTTO GUZZI </t>
  </si>
  <si>
    <t>GTV-500</t>
  </si>
  <si>
    <t>karleto.zahar@gmail.com</t>
  </si>
  <si>
    <t xml:space="preserve">GODINA GREGOR </t>
  </si>
  <si>
    <t>HRVATIN KARMEN</t>
  </si>
  <si>
    <t>B</t>
  </si>
  <si>
    <t>ZASTAVA 600 TRANSFORM</t>
  </si>
  <si>
    <t>KOZLOVIČ ALEŠ</t>
  </si>
  <si>
    <t>F</t>
  </si>
  <si>
    <t>MERCEDES-BENZ</t>
  </si>
  <si>
    <t>280S</t>
  </si>
  <si>
    <t>KAVČIČ MATJAŽ</t>
  </si>
  <si>
    <t>MG</t>
  </si>
  <si>
    <t>ARKLEY</t>
  </si>
  <si>
    <t>KARETA</t>
  </si>
  <si>
    <t xml:space="preserve">TROHA BOGDAN </t>
  </si>
  <si>
    <t>ČIBEJ DAMIAN</t>
  </si>
  <si>
    <t xml:space="preserve">LANCIA </t>
  </si>
  <si>
    <t>FULVIA 1.3S</t>
  </si>
  <si>
    <t>bogdan.troha@gmail.com</t>
  </si>
  <si>
    <t xml:space="preserve">GLAVIĆ EDI </t>
  </si>
  <si>
    <t>GLAVIČ BOR</t>
  </si>
  <si>
    <t>OPEL</t>
  </si>
  <si>
    <t>MANTA 1.9 SR</t>
  </si>
  <si>
    <t>edi_glavic@t-2.net</t>
  </si>
  <si>
    <t>MIKLAVČIČ WALTER</t>
  </si>
  <si>
    <t>MIKLAVČIČ ZMAGA</t>
  </si>
  <si>
    <t>RENAULT</t>
  </si>
  <si>
    <t>R4 GTL</t>
  </si>
  <si>
    <t>SOVINŠEK IVAN</t>
  </si>
  <si>
    <t>H</t>
  </si>
  <si>
    <t>SUBARU</t>
  </si>
  <si>
    <t>LEONE</t>
  </si>
  <si>
    <t>ZS STARODOBNIKI</t>
  </si>
  <si>
    <t xml:space="preserve">GORJUP STANISLAV </t>
  </si>
  <si>
    <t>Y</t>
  </si>
  <si>
    <t>SLK 200</t>
  </si>
  <si>
    <t>VK MARIBOR</t>
  </si>
  <si>
    <t xml:space="preserve">POŽARNIK MATEJ </t>
  </si>
  <si>
    <t>C</t>
  </si>
  <si>
    <t>TAM</t>
  </si>
  <si>
    <t>T7</t>
  </si>
  <si>
    <t>TOČKE</t>
  </si>
  <si>
    <t>MESTO</t>
  </si>
  <si>
    <t>KLUB</t>
  </si>
  <si>
    <t>ID kluba</t>
  </si>
  <si>
    <t>E-Mail</t>
  </si>
  <si>
    <t>Letnik</t>
  </si>
  <si>
    <t>Tip</t>
  </si>
  <si>
    <t>Znamka</t>
  </si>
  <si>
    <t>Razred SVS (avtomatsko)</t>
  </si>
  <si>
    <t>Kateg. SVS</t>
  </si>
  <si>
    <t>Država</t>
  </si>
  <si>
    <t>SOVOZNIK</t>
  </si>
  <si>
    <t>VOZNIK Priimek in ime</t>
  </si>
  <si>
    <t>TOČKE SVS + 1</t>
  </si>
  <si>
    <t>UVRSTITEV</t>
  </si>
  <si>
    <t>KAZENSKE TOČKE</t>
  </si>
  <si>
    <t>ŠTARTNA ŠTEVILKA</t>
  </si>
  <si>
    <t>SVS</t>
  </si>
  <si>
    <t>TOČKE SKUPAJ</t>
  </si>
  <si>
    <t>TOLMIN</t>
  </si>
  <si>
    <t>MARIBOR</t>
  </si>
  <si>
    <t>UVRSTITEV VOZNIKOV</t>
  </si>
  <si>
    <t>KONČNI REZULTATI PRVENSTVA ZVEZE SVS ZA LETO 2021</t>
  </si>
  <si>
    <t xml:space="preserve"> KONČNI REZULTATI PRVENSTVA ZVEZE SVS ZA LETO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</si>
</sst>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Calibri"/>
      <family val="2"/>
      <charset val="238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0"/>
      <color theme="10"/>
      <name val="Arial CE"/>
      <charset val="238"/>
    </font>
    <font>
      <u/>
      <sz val="10"/>
      <color theme="10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1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4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2" borderId="0" xfId="0" applyFont="1" applyFill="1"/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1" fontId="4" fillId="0" borderId="7" xfId="0" applyNumberFormat="1" applyFont="1" applyBorder="1"/>
    <xf numFmtId="0" fontId="3" fillId="3" borderId="0" xfId="0" applyFont="1" applyFill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" borderId="0" xfId="0" applyFont="1" applyFill="1"/>
    <xf numFmtId="49" fontId="4" fillId="0" borderId="0" xfId="0" applyNumberFormat="1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1" fillId="0" borderId="0" xfId="2"/>
    <xf numFmtId="0" fontId="3" fillId="0" borderId="0" xfId="2" applyFont="1"/>
    <xf numFmtId="1" fontId="3" fillId="0" borderId="12" xfId="2" applyNumberFormat="1" applyFont="1" applyBorder="1"/>
    <xf numFmtId="0" fontId="2" fillId="0" borderId="13" xfId="2" applyFont="1" applyBorder="1" applyAlignment="1">
      <alignment horizontal="center" vertical="center"/>
    </xf>
    <xf numFmtId="49" fontId="3" fillId="0" borderId="13" xfId="2" applyNumberFormat="1" applyFont="1" applyBorder="1"/>
    <xf numFmtId="1" fontId="3" fillId="0" borderId="13" xfId="2" applyNumberFormat="1" applyFont="1" applyBorder="1" applyAlignment="1">
      <alignment horizontal="center" vertical="center"/>
    </xf>
    <xf numFmtId="0" fontId="3" fillId="0" borderId="13" xfId="2" applyFont="1" applyBorder="1"/>
    <xf numFmtId="0" fontId="3" fillId="0" borderId="13" xfId="2" applyFont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3" fillId="0" borderId="13" xfId="2" applyFont="1" applyBorder="1" applyAlignment="1">
      <alignment horizontal="center" vertical="center"/>
    </xf>
    <xf numFmtId="1" fontId="3" fillId="0" borderId="13" xfId="2" applyNumberFormat="1" applyFont="1" applyBorder="1"/>
    <xf numFmtId="1" fontId="3" fillId="0" borderId="14" xfId="2" applyNumberFormat="1" applyFont="1" applyBorder="1"/>
    <xf numFmtId="1" fontId="3" fillId="0" borderId="0" xfId="2" applyNumberFormat="1" applyFont="1"/>
    <xf numFmtId="0" fontId="2" fillId="0" borderId="0" xfId="2" applyFont="1" applyAlignment="1">
      <alignment horizontal="center" vertical="center"/>
    </xf>
    <xf numFmtId="49" fontId="3" fillId="0" borderId="0" xfId="2" applyNumberFormat="1" applyFont="1" applyAlignment="1">
      <alignment vertical="center"/>
    </xf>
    <xf numFmtId="1" fontId="3" fillId="0" borderId="0" xfId="2" applyNumberFormat="1" applyFont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3" fillId="0" borderId="0" xfId="2" applyFont="1" applyAlignment="1">
      <alignment horizontal="center"/>
    </xf>
    <xf numFmtId="49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/>
    </xf>
    <xf numFmtId="49" fontId="10" fillId="0" borderId="13" xfId="2" applyNumberFormat="1" applyFont="1" applyBorder="1" applyAlignment="1">
      <alignment horizontal="left"/>
    </xf>
    <xf numFmtId="0" fontId="9" fillId="0" borderId="13" xfId="3" applyFont="1" applyFill="1" applyBorder="1" applyAlignment="1">
      <alignment vertical="center"/>
    </xf>
    <xf numFmtId="49" fontId="3" fillId="0" borderId="13" xfId="2" applyNumberFormat="1" applyFont="1" applyBorder="1" applyAlignment="1">
      <alignment horizontal="left" vertical="center"/>
    </xf>
    <xf numFmtId="0" fontId="3" fillId="0" borderId="13" xfId="2" applyFont="1" applyBorder="1" applyAlignment="1">
      <alignment horizontal="left" vertical="center"/>
    </xf>
    <xf numFmtId="0" fontId="3" fillId="0" borderId="13" xfId="2" applyFont="1" applyBorder="1" applyAlignment="1">
      <alignment vertical="center"/>
    </xf>
    <xf numFmtId="49" fontId="3" fillId="0" borderId="0" xfId="2" applyNumberFormat="1" applyFont="1"/>
    <xf numFmtId="1" fontId="3" fillId="0" borderId="15" xfId="2" applyNumberFormat="1" applyFont="1" applyBorder="1"/>
    <xf numFmtId="0" fontId="3" fillId="0" borderId="15" xfId="2" applyFont="1" applyBorder="1" applyAlignment="1">
      <alignment horizontal="left"/>
    </xf>
    <xf numFmtId="0" fontId="3" fillId="0" borderId="16" xfId="2" applyFont="1" applyBorder="1"/>
    <xf numFmtId="0" fontId="3" fillId="0" borderId="15" xfId="2" applyFont="1" applyBorder="1"/>
    <xf numFmtId="1" fontId="3" fillId="0" borderId="17" xfId="2" applyNumberFormat="1" applyFont="1" applyBorder="1"/>
    <xf numFmtId="1" fontId="3" fillId="5" borderId="18" xfId="2" applyNumberFormat="1" applyFont="1" applyFill="1" applyBorder="1"/>
    <xf numFmtId="0" fontId="2" fillId="5" borderId="19" xfId="2" applyFont="1" applyFill="1" applyBorder="1" applyAlignment="1">
      <alignment horizontal="center" vertical="center"/>
    </xf>
    <xf numFmtId="49" fontId="3" fillId="5" borderId="19" xfId="2" applyNumberFormat="1" applyFont="1" applyFill="1" applyBorder="1" applyAlignment="1">
      <alignment vertical="center"/>
    </xf>
    <xf numFmtId="1" fontId="3" fillId="0" borderId="19" xfId="2" applyNumberFormat="1" applyFont="1" applyBorder="1" applyAlignment="1">
      <alignment horizontal="center" vertical="center"/>
    </xf>
    <xf numFmtId="0" fontId="9" fillId="0" borderId="19" xfId="3" applyFont="1" applyFill="1" applyBorder="1" applyAlignment="1">
      <alignment vertical="center"/>
    </xf>
    <xf numFmtId="0" fontId="3" fillId="0" borderId="19" xfId="2" applyFont="1" applyBorder="1" applyAlignment="1">
      <alignment horizontal="center"/>
    </xf>
    <xf numFmtId="49" fontId="3" fillId="0" borderId="19" xfId="2" applyNumberFormat="1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3" fillId="0" borderId="19" xfId="2" applyFont="1" applyBorder="1" applyAlignment="1">
      <alignment vertical="center"/>
    </xf>
    <xf numFmtId="0" fontId="3" fillId="0" borderId="19" xfId="2" applyFont="1" applyBorder="1"/>
    <xf numFmtId="1" fontId="3" fillId="0" borderId="19" xfId="2" applyNumberFormat="1" applyFont="1" applyBorder="1"/>
    <xf numFmtId="0" fontId="3" fillId="0" borderId="19" xfId="2" applyFont="1" applyBorder="1" applyAlignment="1">
      <alignment horizontal="left"/>
    </xf>
    <xf numFmtId="1" fontId="3" fillId="0" borderId="20" xfId="2" applyNumberFormat="1" applyFont="1" applyBorder="1"/>
    <xf numFmtId="0" fontId="3" fillId="0" borderId="21" xfId="2" applyFont="1" applyBorder="1"/>
    <xf numFmtId="0" fontId="2" fillId="0" borderId="22" xfId="2" applyFont="1" applyBorder="1" applyAlignment="1">
      <alignment horizontal="center" vertical="center"/>
    </xf>
    <xf numFmtId="49" fontId="3" fillId="0" borderId="22" xfId="2" applyNumberFormat="1" applyFont="1" applyBorder="1" applyAlignment="1">
      <alignment horizontal="left" vertical="center"/>
    </xf>
    <xf numFmtId="1" fontId="3" fillId="0" borderId="22" xfId="2" applyNumberFormat="1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2" xfId="2" applyFont="1" applyBorder="1" applyAlignment="1">
      <alignment horizontal="left" vertical="center"/>
    </xf>
    <xf numFmtId="0" fontId="3" fillId="0" borderId="22" xfId="2" applyFont="1" applyBorder="1" applyAlignment="1">
      <alignment vertical="center" wrapText="1"/>
    </xf>
    <xf numFmtId="0" fontId="3" fillId="0" borderId="22" xfId="2" applyFont="1" applyBorder="1"/>
    <xf numFmtId="1" fontId="3" fillId="0" borderId="22" xfId="2" applyNumberFormat="1" applyFont="1" applyBorder="1"/>
    <xf numFmtId="0" fontId="3" fillId="0" borderId="22" xfId="2" applyFont="1" applyBorder="1" applyAlignment="1">
      <alignment horizontal="left"/>
    </xf>
    <xf numFmtId="1" fontId="3" fillId="0" borderId="23" xfId="2" applyNumberFormat="1" applyFont="1" applyBorder="1"/>
    <xf numFmtId="1" fontId="3" fillId="6" borderId="18" xfId="2" applyNumberFormat="1" applyFont="1" applyFill="1" applyBorder="1"/>
    <xf numFmtId="0" fontId="2" fillId="6" borderId="19" xfId="2" applyFont="1" applyFill="1" applyBorder="1" applyAlignment="1">
      <alignment horizontal="center" vertical="center"/>
    </xf>
    <xf numFmtId="49" fontId="3" fillId="6" borderId="19" xfId="2" applyNumberFormat="1" applyFont="1" applyFill="1" applyBorder="1" applyAlignment="1">
      <alignment vertical="center"/>
    </xf>
    <xf numFmtId="49" fontId="3" fillId="0" borderId="22" xfId="2" applyNumberFormat="1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24" xfId="2" applyFont="1" applyBorder="1"/>
    <xf numFmtId="1" fontId="3" fillId="2" borderId="18" xfId="2" applyNumberFormat="1" applyFont="1" applyFill="1" applyBorder="1"/>
    <xf numFmtId="0" fontId="2" fillId="2" borderId="19" xfId="2" applyFont="1" applyFill="1" applyBorder="1" applyAlignment="1">
      <alignment horizontal="center" vertical="center"/>
    </xf>
    <xf numFmtId="49" fontId="3" fillId="2" borderId="19" xfId="2" applyNumberFormat="1" applyFont="1" applyFill="1" applyBorder="1" applyAlignment="1">
      <alignment vertical="center"/>
    </xf>
    <xf numFmtId="0" fontId="3" fillId="0" borderId="19" xfId="2" applyFont="1" applyBorder="1" applyAlignment="1">
      <alignment vertical="center" wrapText="1"/>
    </xf>
    <xf numFmtId="0" fontId="3" fillId="0" borderId="25" xfId="2" applyFont="1" applyBorder="1"/>
    <xf numFmtId="0" fontId="3" fillId="0" borderId="4" xfId="2" applyFont="1" applyBorder="1"/>
    <xf numFmtId="49" fontId="3" fillId="0" borderId="4" xfId="2" applyNumberFormat="1" applyFont="1" applyBorder="1" applyAlignment="1">
      <alignment vertical="center"/>
    </xf>
    <xf numFmtId="1" fontId="3" fillId="0" borderId="4" xfId="2" applyNumberFormat="1" applyFont="1" applyBorder="1" applyAlignment="1">
      <alignment horizontal="center" vertical="center"/>
    </xf>
    <xf numFmtId="0" fontId="9" fillId="0" borderId="4" xfId="3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4" xfId="2" applyFont="1" applyBorder="1" applyAlignment="1">
      <alignment vertical="center"/>
    </xf>
    <xf numFmtId="1" fontId="3" fillId="0" borderId="4" xfId="2" applyNumberFormat="1" applyFont="1" applyBorder="1"/>
    <xf numFmtId="0" fontId="3" fillId="0" borderId="4" xfId="2" applyFont="1" applyBorder="1" applyAlignment="1">
      <alignment horizontal="left"/>
    </xf>
    <xf numFmtId="1" fontId="3" fillId="0" borderId="26" xfId="2" applyNumberFormat="1" applyFont="1" applyBorder="1"/>
    <xf numFmtId="0" fontId="3" fillId="0" borderId="4" xfId="2" applyFont="1" applyBorder="1" applyAlignment="1">
      <alignment horizontal="center"/>
    </xf>
    <xf numFmtId="0" fontId="9" fillId="0" borderId="22" xfId="3" applyFont="1" applyFill="1" applyBorder="1" applyAlignment="1">
      <alignment vertical="center"/>
    </xf>
    <xf numFmtId="49" fontId="3" fillId="0" borderId="0" xfId="2" applyNumberFormat="1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49" fontId="3" fillId="0" borderId="0" xfId="2" applyNumberFormat="1" applyFont="1" applyAlignment="1">
      <alignment horizontal="left"/>
    </xf>
    <xf numFmtId="49" fontId="3" fillId="0" borderId="4" xfId="2" applyNumberFormat="1" applyFont="1" applyBorder="1" applyAlignment="1">
      <alignment vertical="center" wrapText="1"/>
    </xf>
    <xf numFmtId="1" fontId="3" fillId="0" borderId="4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vertical="center" wrapText="1"/>
    </xf>
    <xf numFmtId="1" fontId="3" fillId="0" borderId="27" xfId="2" applyNumberFormat="1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1" fontId="3" fillId="0" borderId="4" xfId="2" applyNumberFormat="1" applyFont="1" applyBorder="1" applyAlignment="1">
      <alignment vertical="center" wrapText="1"/>
    </xf>
    <xf numFmtId="0" fontId="3" fillId="7" borderId="0" xfId="2" applyFont="1" applyFill="1" applyAlignment="1">
      <alignment horizontal="center"/>
    </xf>
    <xf numFmtId="1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4" fillId="0" borderId="27" xfId="0" applyFont="1" applyBorder="1"/>
    <xf numFmtId="1" fontId="4" fillId="0" borderId="27" xfId="0" applyNumberFormat="1" applyFont="1" applyBorder="1"/>
    <xf numFmtId="0" fontId="4" fillId="0" borderId="27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4">
    <cellStyle name="Hiperpovezava" xfId="1" builtinId="8"/>
    <cellStyle name="Hyperlink 2" xfId="3" xr:uid="{EA05A17A-5DE4-4598-A2A5-30A9612736FA}"/>
    <cellStyle name="Navadno" xfId="0" builtinId="0"/>
    <cellStyle name="Normal 2" xfId="2" xr:uid="{1D9133BC-C475-4A3E-9B29-8A8CC3E70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abnik/Google%20Drive/SVS-pravilniki/2021/PRVENSTVO%20SVS%202021%20KON&#268;NI%20REZULT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KE"/>
      <sheetName val="KLUBI"/>
      <sheetName val="STARTNA LISTA 2021"/>
      <sheetName val="KONČNI REZULTATI 2021"/>
      <sheetName val="KONČNI 2021 RAZREDI"/>
      <sheetName val="KONČNI REZULTATI 2021 KLUBI"/>
    </sheetNames>
    <sheetDataSet>
      <sheetData sheetId="0">
        <row r="1">
          <cell r="A1">
            <v>1</v>
          </cell>
          <cell r="B1">
            <v>30</v>
          </cell>
        </row>
        <row r="2">
          <cell r="A2">
            <v>2</v>
          </cell>
          <cell r="B2">
            <v>26</v>
          </cell>
        </row>
        <row r="3">
          <cell r="A3">
            <v>3</v>
          </cell>
          <cell r="B3">
            <v>23</v>
          </cell>
        </row>
        <row r="4">
          <cell r="A4">
            <v>4</v>
          </cell>
          <cell r="B4">
            <v>20</v>
          </cell>
        </row>
        <row r="5">
          <cell r="A5">
            <v>5</v>
          </cell>
          <cell r="B5">
            <v>18</v>
          </cell>
        </row>
        <row r="6">
          <cell r="A6">
            <v>6</v>
          </cell>
          <cell r="B6">
            <v>16</v>
          </cell>
        </row>
        <row r="7">
          <cell r="A7">
            <v>7</v>
          </cell>
          <cell r="B7">
            <v>14</v>
          </cell>
        </row>
        <row r="8">
          <cell r="A8">
            <v>8</v>
          </cell>
          <cell r="B8">
            <v>13</v>
          </cell>
        </row>
        <row r="9">
          <cell r="A9">
            <v>9</v>
          </cell>
          <cell r="B9">
            <v>12</v>
          </cell>
        </row>
        <row r="10">
          <cell r="A10">
            <v>10</v>
          </cell>
          <cell r="B10">
            <v>11</v>
          </cell>
        </row>
        <row r="11">
          <cell r="A11">
            <v>11</v>
          </cell>
          <cell r="B11">
            <v>10</v>
          </cell>
        </row>
        <row r="12">
          <cell r="A12">
            <v>12</v>
          </cell>
          <cell r="B12">
            <v>9</v>
          </cell>
        </row>
        <row r="13">
          <cell r="A13">
            <v>13</v>
          </cell>
          <cell r="B13">
            <v>8</v>
          </cell>
        </row>
        <row r="14">
          <cell r="A14">
            <v>14</v>
          </cell>
          <cell r="B14">
            <v>7</v>
          </cell>
        </row>
        <row r="15">
          <cell r="A15">
            <v>15</v>
          </cell>
          <cell r="B15">
            <v>6</v>
          </cell>
        </row>
        <row r="16">
          <cell r="A16">
            <v>16</v>
          </cell>
          <cell r="B16">
            <v>5</v>
          </cell>
        </row>
        <row r="17">
          <cell r="A17">
            <v>17</v>
          </cell>
          <cell r="B17">
            <v>4</v>
          </cell>
        </row>
        <row r="18">
          <cell r="A18">
            <v>18</v>
          </cell>
          <cell r="B18">
            <v>2</v>
          </cell>
        </row>
        <row r="19">
          <cell r="A19">
            <v>19</v>
          </cell>
          <cell r="B19">
            <v>3</v>
          </cell>
        </row>
        <row r="20">
          <cell r="A20">
            <v>20</v>
          </cell>
          <cell r="B20">
            <v>1</v>
          </cell>
        </row>
      </sheetData>
      <sheetData sheetId="1">
        <row r="5">
          <cell r="A5" t="str">
            <v>ADRIA CLASSIC</v>
          </cell>
          <cell r="B5">
            <v>1</v>
          </cell>
        </row>
        <row r="6">
          <cell r="A6" t="str">
            <v>KARETA</v>
          </cell>
          <cell r="B6">
            <v>2</v>
          </cell>
        </row>
        <row r="7">
          <cell r="A7" t="str">
            <v>AMK CLASIC SB</v>
          </cell>
          <cell r="B7">
            <v>3</v>
          </cell>
        </row>
        <row r="8">
          <cell r="A8" t="str">
            <v>AMK GORIČKO</v>
          </cell>
          <cell r="B8">
            <v>4</v>
          </cell>
        </row>
        <row r="9">
          <cell r="A9" t="str">
            <v>CODELLI</v>
          </cell>
          <cell r="B9">
            <v>5</v>
          </cell>
        </row>
        <row r="10">
          <cell r="A10" t="str">
            <v>ABRAHAM</v>
          </cell>
          <cell r="B10">
            <v>7</v>
          </cell>
        </row>
        <row r="11">
          <cell r="A11" t="str">
            <v>VIPAVSKA DOLINA</v>
          </cell>
          <cell r="B11">
            <v>8</v>
          </cell>
        </row>
        <row r="12">
          <cell r="A12" t="str">
            <v>DRUŠTVO ROJAKA PUHA</v>
          </cell>
          <cell r="B12">
            <v>9</v>
          </cell>
        </row>
        <row r="13">
          <cell r="A13" t="str">
            <v>TRAKTOR MOSTE</v>
          </cell>
          <cell r="B13">
            <v>10</v>
          </cell>
        </row>
        <row r="14">
          <cell r="A14" t="str">
            <v>FIČO VELENJE</v>
          </cell>
          <cell r="B14">
            <v>11</v>
          </cell>
        </row>
        <row r="15">
          <cell r="A15" t="str">
            <v>VK KIDRIČEVO</v>
          </cell>
          <cell r="B15">
            <v>12</v>
          </cell>
        </row>
        <row r="16">
          <cell r="A16" t="str">
            <v>STARODOBNIKI SG</v>
          </cell>
          <cell r="B16">
            <v>13</v>
          </cell>
        </row>
        <row r="17">
          <cell r="A17" t="str">
            <v>LSV ČRNA</v>
          </cell>
          <cell r="B17">
            <v>14</v>
          </cell>
        </row>
        <row r="18">
          <cell r="A18" t="str">
            <v>MAGNET</v>
          </cell>
          <cell r="B18">
            <v>15</v>
          </cell>
        </row>
        <row r="19">
          <cell r="A19" t="str">
            <v>MOTO CLASIC</v>
          </cell>
          <cell r="B19">
            <v>16</v>
          </cell>
        </row>
        <row r="20">
          <cell r="A20" t="str">
            <v>MAK VODICE</v>
          </cell>
          <cell r="B20">
            <v>17</v>
          </cell>
        </row>
        <row r="21">
          <cell r="A21" t="str">
            <v>MKV MS</v>
          </cell>
          <cell r="B21">
            <v>18</v>
          </cell>
        </row>
        <row r="22">
          <cell r="A22" t="str">
            <v>OLDTIMER POSTOJNA</v>
          </cell>
          <cell r="B22">
            <v>19</v>
          </cell>
        </row>
        <row r="23">
          <cell r="A23" t="str">
            <v>SOTESKA</v>
          </cell>
          <cell r="B23">
            <v>22</v>
          </cell>
        </row>
        <row r="24">
          <cell r="A24" t="str">
            <v>OLDTIMER STARA GORA</v>
          </cell>
          <cell r="B24">
            <v>23</v>
          </cell>
        </row>
        <row r="25">
          <cell r="A25" t="str">
            <v>PORSCHE SLOVENIJA</v>
          </cell>
          <cell r="B25">
            <v>24</v>
          </cell>
        </row>
        <row r="26">
          <cell r="A26" t="str">
            <v>TORNADO</v>
          </cell>
          <cell r="B26">
            <v>25</v>
          </cell>
        </row>
        <row r="27">
          <cell r="A27" t="str">
            <v>VK MARIBOR</v>
          </cell>
          <cell r="B27">
            <v>26</v>
          </cell>
        </row>
        <row r="28">
          <cell r="A28" t="str">
            <v>AVTO ANTIKA</v>
          </cell>
          <cell r="B28">
            <v>27</v>
          </cell>
        </row>
        <row r="29">
          <cell r="A29" t="str">
            <v>LETEČI KRANJCI</v>
          </cell>
          <cell r="B29">
            <v>28</v>
          </cell>
        </row>
        <row r="30">
          <cell r="A30" t="str">
            <v>BOLFENK</v>
          </cell>
          <cell r="B30">
            <v>29</v>
          </cell>
        </row>
        <row r="31">
          <cell r="A31" t="str">
            <v>AMTK</v>
          </cell>
          <cell r="B31">
            <v>30</v>
          </cell>
        </row>
        <row r="32">
          <cell r="A32" t="str">
            <v>DSV PIVKA</v>
          </cell>
          <cell r="B32">
            <v>31</v>
          </cell>
        </row>
        <row r="33">
          <cell r="A33" t="str">
            <v>DEDA KAEFER</v>
          </cell>
          <cell r="B33">
            <v>33</v>
          </cell>
        </row>
        <row r="34">
          <cell r="A34" t="str">
            <v>DSV KAMNIK</v>
          </cell>
          <cell r="B34">
            <v>34</v>
          </cell>
        </row>
        <row r="35">
          <cell r="A35" t="str">
            <v>OLDTIMER RADLJE</v>
          </cell>
          <cell r="B35">
            <v>35</v>
          </cell>
        </row>
        <row r="36">
          <cell r="A36" t="str">
            <v>DKTS</v>
          </cell>
          <cell r="B36">
            <v>37</v>
          </cell>
        </row>
        <row r="37">
          <cell r="A37" t="str">
            <v>VITEZI PESNIČARJI</v>
          </cell>
          <cell r="B37">
            <v>39</v>
          </cell>
        </row>
        <row r="38">
          <cell r="A38" t="str">
            <v>TRAKTOR SERDICA</v>
          </cell>
          <cell r="B38">
            <v>40</v>
          </cell>
        </row>
        <row r="39">
          <cell r="A39" t="str">
            <v>ZS STARODOBNIKI</v>
          </cell>
          <cell r="B39">
            <v>41</v>
          </cell>
        </row>
        <row r="40">
          <cell r="A40" t="str">
            <v>JEEP LJUBLJANA</v>
          </cell>
          <cell r="B40">
            <v>42</v>
          </cell>
        </row>
        <row r="41">
          <cell r="A41" t="str">
            <v>JEEP MURSKA</v>
          </cell>
          <cell r="B41">
            <v>44</v>
          </cell>
        </row>
        <row r="42">
          <cell r="A42" t="str">
            <v>JJ PUCH</v>
          </cell>
          <cell r="B42">
            <v>47</v>
          </cell>
        </row>
        <row r="43">
          <cell r="A43" t="str">
            <v>HRAST TRŽIŠČE</v>
          </cell>
          <cell r="B43">
            <v>48</v>
          </cell>
        </row>
        <row r="44">
          <cell r="A44" t="str">
            <v>BALILLA</v>
          </cell>
          <cell r="B44">
            <v>49</v>
          </cell>
        </row>
        <row r="45">
          <cell r="A45" t="str">
            <v>URBAN DESTRNIK</v>
          </cell>
          <cell r="B45">
            <v>50</v>
          </cell>
        </row>
        <row r="46">
          <cell r="A46" t="str">
            <v>ŠKOFLJICA</v>
          </cell>
          <cell r="B46">
            <v>51</v>
          </cell>
        </row>
        <row r="47">
          <cell r="A47" t="str">
            <v>OLDTIMER ŠTAJERSKA</v>
          </cell>
          <cell r="B47">
            <v>52</v>
          </cell>
        </row>
        <row r="48">
          <cell r="A48" t="str">
            <v>OLDTIMER BELA KRAJINA</v>
          </cell>
          <cell r="B48">
            <v>53</v>
          </cell>
        </row>
        <row r="49">
          <cell r="A49" t="str">
            <v>MMCC MUTA</v>
          </cell>
          <cell r="B49">
            <v>54</v>
          </cell>
        </row>
        <row r="50">
          <cell r="A50" t="str">
            <v>STARODOBNIKI MEŽICA</v>
          </cell>
          <cell r="B50">
            <v>55</v>
          </cell>
        </row>
        <row r="51">
          <cell r="A51" t="str">
            <v>KLUB KT BELTINCI</v>
          </cell>
          <cell r="B51">
            <v>56</v>
          </cell>
        </row>
        <row r="52">
          <cell r="A52" t="str">
            <v>VEČNO MLADI</v>
          </cell>
          <cell r="B52">
            <v>57</v>
          </cell>
        </row>
        <row r="53">
          <cell r="A53" t="str">
            <v>ZASTAVA KLUB</v>
          </cell>
          <cell r="B53">
            <v>58</v>
          </cell>
        </row>
        <row r="54">
          <cell r="A54" t="str">
            <v>OLDTIMER DUPLEK</v>
          </cell>
          <cell r="B54">
            <v>59</v>
          </cell>
        </row>
        <row r="55">
          <cell r="A55" t="str">
            <v>PD PESNICA</v>
          </cell>
          <cell r="B55">
            <v>60</v>
          </cell>
        </row>
        <row r="56">
          <cell r="A56" t="str">
            <v>AMVK ZALAEGERSZEG</v>
          </cell>
          <cell r="B56">
            <v>61</v>
          </cell>
        </row>
        <row r="57">
          <cell r="A57" t="str">
            <v>NOV KLUB 2</v>
          </cell>
          <cell r="B57">
            <v>62</v>
          </cell>
        </row>
        <row r="58">
          <cell r="A58" t="str">
            <v>NOV KLUB 3</v>
          </cell>
          <cell r="B58">
            <v>63</v>
          </cell>
        </row>
        <row r="59">
          <cell r="A59" t="str">
            <v>NOV KLUB 4</v>
          </cell>
          <cell r="B59">
            <v>64</v>
          </cell>
        </row>
        <row r="60">
          <cell r="A60" t="str">
            <v>NOV KLUB 5</v>
          </cell>
          <cell r="B60">
            <v>65</v>
          </cell>
        </row>
        <row r="61">
          <cell r="A61" t="str">
            <v>NOV KLUB 6</v>
          </cell>
          <cell r="B61">
            <v>66</v>
          </cell>
        </row>
        <row r="62">
          <cell r="A62" t="str">
            <v>NOV KLUB 7</v>
          </cell>
          <cell r="B62">
            <v>67</v>
          </cell>
        </row>
        <row r="63">
          <cell r="A63" t="str">
            <v>NOV KLUB 8</v>
          </cell>
          <cell r="B63">
            <v>68</v>
          </cell>
        </row>
        <row r="64">
          <cell r="A64" t="str">
            <v>NOV KLUB 9</v>
          </cell>
          <cell r="B64">
            <v>69</v>
          </cell>
        </row>
        <row r="65">
          <cell r="A65" t="str">
            <v>NOV KLUB 10</v>
          </cell>
          <cell r="B65">
            <v>70</v>
          </cell>
        </row>
        <row r="66">
          <cell r="A66" t="str">
            <v>NOV KLUB 11</v>
          </cell>
          <cell r="B66">
            <v>71</v>
          </cell>
        </row>
        <row r="67">
          <cell r="A67" t="str">
            <v>NOV KLUB 12</v>
          </cell>
          <cell r="B67">
            <v>72</v>
          </cell>
        </row>
        <row r="68">
          <cell r="A68" t="str">
            <v>NOV KLUB 13</v>
          </cell>
          <cell r="B68">
            <v>73</v>
          </cell>
        </row>
        <row r="69">
          <cell r="A69" t="str">
            <v>NOV KLUB 14</v>
          </cell>
          <cell r="B69">
            <v>74</v>
          </cell>
        </row>
        <row r="70">
          <cell r="A70" t="str">
            <v>NOV KLUB 15</v>
          </cell>
          <cell r="B70">
            <v>75</v>
          </cell>
        </row>
        <row r="71">
          <cell r="A71" t="str">
            <v>NOV KLUB 16</v>
          </cell>
          <cell r="B71">
            <v>76</v>
          </cell>
        </row>
        <row r="72">
          <cell r="A72" t="str">
            <v>NOV KLUB 17</v>
          </cell>
          <cell r="B72">
            <v>77</v>
          </cell>
        </row>
        <row r="73">
          <cell r="A73" t="str">
            <v>NOV KLUB 18</v>
          </cell>
          <cell r="B73">
            <v>78</v>
          </cell>
        </row>
        <row r="74">
          <cell r="A74" t="str">
            <v>NOV KLUB 19</v>
          </cell>
          <cell r="B74">
            <v>79</v>
          </cell>
        </row>
        <row r="75">
          <cell r="A75" t="str">
            <v>NOV KLUB 20</v>
          </cell>
          <cell r="B75">
            <v>80</v>
          </cell>
        </row>
        <row r="76">
          <cell r="A76" t="str">
            <v>NOV KLUB 21</v>
          </cell>
          <cell r="B76">
            <v>81</v>
          </cell>
        </row>
        <row r="77">
          <cell r="A77" t="str">
            <v>NOV KLUB 22</v>
          </cell>
          <cell r="B77">
            <v>82</v>
          </cell>
        </row>
        <row r="78">
          <cell r="A78" t="str">
            <v>NOV KLUB 23</v>
          </cell>
          <cell r="B78">
            <v>83</v>
          </cell>
        </row>
        <row r="79">
          <cell r="A79" t="str">
            <v>NOV KLUB 24</v>
          </cell>
          <cell r="B79">
            <v>84</v>
          </cell>
        </row>
        <row r="80">
          <cell r="A80" t="str">
            <v>NOV KLUB 25</v>
          </cell>
          <cell r="B80">
            <v>85</v>
          </cell>
        </row>
        <row r="81">
          <cell r="A81" t="str">
            <v>NOV KLUB 26</v>
          </cell>
          <cell r="B81">
            <v>86</v>
          </cell>
        </row>
        <row r="82">
          <cell r="A82" t="str">
            <v>NOV KLUB 27</v>
          </cell>
          <cell r="B82">
            <v>87</v>
          </cell>
        </row>
        <row r="83">
          <cell r="A83" t="str">
            <v>NOV KLUB 28</v>
          </cell>
          <cell r="B83">
            <v>88</v>
          </cell>
        </row>
        <row r="84">
          <cell r="A84" t="str">
            <v>NOV KLUB 29</v>
          </cell>
          <cell r="B84">
            <v>89</v>
          </cell>
        </row>
        <row r="85">
          <cell r="A85" t="str">
            <v>KATRA KLUB</v>
          </cell>
          <cell r="B85">
            <v>90</v>
          </cell>
        </row>
        <row r="86">
          <cell r="A86" t="str">
            <v>MBKS</v>
          </cell>
          <cell r="B86">
            <v>100</v>
          </cell>
        </row>
        <row r="87">
          <cell r="A87" t="str">
            <v>OTK STARI KOTAČI</v>
          </cell>
          <cell r="B87">
            <v>101</v>
          </cell>
        </row>
        <row r="88">
          <cell r="A88" t="str">
            <v>1 A CAR</v>
          </cell>
          <cell r="B88">
            <v>102</v>
          </cell>
        </row>
        <row r="89">
          <cell r="A89" t="str">
            <v>20 ALL ORA</v>
          </cell>
          <cell r="B89">
            <v>103</v>
          </cell>
        </row>
        <row r="90">
          <cell r="A90" t="str">
            <v>REGOLARISTI</v>
          </cell>
          <cell r="B90">
            <v>104</v>
          </cell>
        </row>
        <row r="91">
          <cell r="A91" t="str">
            <v>RUOTE DEL PASSATO</v>
          </cell>
          <cell r="B91">
            <v>105</v>
          </cell>
        </row>
        <row r="92">
          <cell r="A92" t="str">
            <v>GAS</v>
          </cell>
          <cell r="B92">
            <v>106</v>
          </cell>
        </row>
        <row r="93">
          <cell r="A93" t="str">
            <v>LHCM</v>
          </cell>
          <cell r="B93">
            <v>107</v>
          </cell>
        </row>
        <row r="94">
          <cell r="A94" t="str">
            <v>AMZS</v>
          </cell>
          <cell r="B94">
            <v>108</v>
          </cell>
        </row>
        <row r="95">
          <cell r="A95" t="str">
            <v>TOMOS SEŽANA</v>
          </cell>
          <cell r="B95">
            <v>109</v>
          </cell>
        </row>
        <row r="96">
          <cell r="A96" t="str">
            <v>VK ŠTAJERSKA</v>
          </cell>
          <cell r="B96">
            <v>110</v>
          </cell>
        </row>
        <row r="97">
          <cell r="A97" t="str">
            <v>KEBER</v>
          </cell>
          <cell r="B97">
            <v>113</v>
          </cell>
        </row>
        <row r="98">
          <cell r="A98" t="str">
            <v>KLAKSON</v>
          </cell>
          <cell r="B98">
            <v>114</v>
          </cell>
        </row>
        <row r="99">
          <cell r="A99" t="str">
            <v>SVAMZ</v>
          </cell>
          <cell r="B99">
            <v>116</v>
          </cell>
        </row>
        <row r="100">
          <cell r="A100" t="str">
            <v>VK VRANSKO</v>
          </cell>
          <cell r="B100">
            <v>117</v>
          </cell>
        </row>
        <row r="101">
          <cell r="A101" t="str">
            <v>CITROEN</v>
          </cell>
          <cell r="B101">
            <v>118</v>
          </cell>
        </row>
        <row r="102">
          <cell r="A102" t="str">
            <v>AMD POHORJE</v>
          </cell>
          <cell r="B102">
            <v>119</v>
          </cell>
        </row>
        <row r="103">
          <cell r="A103" t="str">
            <v>ARA SIENA</v>
          </cell>
          <cell r="B103">
            <v>120</v>
          </cell>
        </row>
        <row r="104">
          <cell r="A104" t="str">
            <v>AK DUGO SELO</v>
          </cell>
          <cell r="B104">
            <v>121</v>
          </cell>
        </row>
        <row r="105">
          <cell r="A105" t="str">
            <v>AK ZAPREŠIĆ</v>
          </cell>
          <cell r="B105">
            <v>122</v>
          </cell>
        </row>
        <row r="106">
          <cell r="A106" t="str">
            <v>MOTOKLUB ILIRSKA</v>
          </cell>
          <cell r="B106">
            <v>123</v>
          </cell>
        </row>
        <row r="107">
          <cell r="A107" t="str">
            <v>CLASSIC KRAPINA</v>
          </cell>
          <cell r="B107">
            <v>124</v>
          </cell>
        </row>
        <row r="108">
          <cell r="A108" t="str">
            <v>BANJA LUKA 1912</v>
          </cell>
          <cell r="B108">
            <v>125</v>
          </cell>
        </row>
        <row r="109">
          <cell r="A109" t="str">
            <v>OKSK</v>
          </cell>
          <cell r="B109">
            <v>126</v>
          </cell>
        </row>
        <row r="110">
          <cell r="A110" t="str">
            <v>OTK BEOGRAD</v>
          </cell>
          <cell r="B110">
            <v>127</v>
          </cell>
        </row>
        <row r="111">
          <cell r="A111" t="str">
            <v>OTK IVANIČ GRAD</v>
          </cell>
          <cell r="B111">
            <v>128</v>
          </cell>
        </row>
        <row r="112">
          <cell r="A112" t="str">
            <v>OTK KARLOVAC</v>
          </cell>
          <cell r="B112">
            <v>129</v>
          </cell>
        </row>
        <row r="113">
          <cell r="A113" t="str">
            <v>OTK MEĐIMURJE</v>
          </cell>
          <cell r="B113">
            <v>130</v>
          </cell>
        </row>
        <row r="114">
          <cell r="A114" t="str">
            <v>OTK ZAGREB</v>
          </cell>
          <cell r="B114">
            <v>131</v>
          </cell>
        </row>
        <row r="115">
          <cell r="A115" t="str">
            <v>PGD LUKA KP</v>
          </cell>
          <cell r="B115">
            <v>132</v>
          </cell>
        </row>
        <row r="116">
          <cell r="A116" t="str">
            <v>SVETI KRŠEVAN</v>
          </cell>
          <cell r="B116">
            <v>133</v>
          </cell>
        </row>
        <row r="117">
          <cell r="A117" t="str">
            <v>USV SAMOBOR</v>
          </cell>
          <cell r="B117">
            <v>134</v>
          </cell>
        </row>
        <row r="118">
          <cell r="A118" t="str">
            <v>VK JURŠINCI</v>
          </cell>
          <cell r="B118">
            <v>135</v>
          </cell>
        </row>
        <row r="119">
          <cell r="A119" t="str">
            <v>MAGYARORSZAIG</v>
          </cell>
          <cell r="B119">
            <v>136</v>
          </cell>
        </row>
        <row r="120">
          <cell r="A120" t="str">
            <v>SLOVENIJA AVTO</v>
          </cell>
          <cell r="B120">
            <v>138</v>
          </cell>
        </row>
        <row r="121">
          <cell r="A121" t="str">
            <v>ABARTH.SI</v>
          </cell>
          <cell r="B121">
            <v>139</v>
          </cell>
        </row>
        <row r="122">
          <cell r="A122" t="str">
            <v>AMK NOVO MESTO</v>
          </cell>
          <cell r="B122">
            <v>140</v>
          </cell>
        </row>
        <row r="123">
          <cell r="A123" t="str">
            <v>OLDSCHOOL</v>
          </cell>
          <cell r="B123">
            <v>141</v>
          </cell>
        </row>
        <row r="124">
          <cell r="A124" t="str">
            <v>OTK ZADAR</v>
          </cell>
          <cell r="B124">
            <v>142</v>
          </cell>
        </row>
        <row r="125">
          <cell r="A125" t="str">
            <v>OTK ZABOK</v>
          </cell>
          <cell r="B125">
            <v>143</v>
          </cell>
        </row>
        <row r="126">
          <cell r="A126" t="str">
            <v>MB KLUB HRVATSKA</v>
          </cell>
          <cell r="B126">
            <v>144</v>
          </cell>
        </row>
        <row r="127">
          <cell r="A127" t="str">
            <v>OTS SISAK</v>
          </cell>
          <cell r="B127">
            <v>145</v>
          </cell>
        </row>
        <row r="128">
          <cell r="A128" t="str">
            <v>REGISTRO FIAT ITALIANO</v>
          </cell>
          <cell r="B128">
            <v>147</v>
          </cell>
        </row>
        <row r="129">
          <cell r="A129" t="str">
            <v>Liburnia CC Opatija</v>
          </cell>
          <cell r="B129">
            <v>148</v>
          </cell>
        </row>
        <row r="130">
          <cell r="A130" t="str">
            <v>TOPOLINO</v>
          </cell>
          <cell r="B130">
            <v>149</v>
          </cell>
        </row>
        <row r="131">
          <cell r="A131" t="str">
            <v>PIGD Luka KP</v>
          </cell>
          <cell r="B131">
            <v>150</v>
          </cell>
        </row>
        <row r="132">
          <cell r="A132" t="str">
            <v>Gasilska Brigada KOPER</v>
          </cell>
          <cell r="B132">
            <v>151</v>
          </cell>
        </row>
        <row r="133">
          <cell r="A133" t="str">
            <v>PGD KOBARID</v>
          </cell>
          <cell r="B133">
            <v>152</v>
          </cell>
        </row>
        <row r="134">
          <cell r="A134" t="str">
            <v>TROPHY POŽEGA</v>
          </cell>
          <cell r="B134">
            <v>153</v>
          </cell>
        </row>
        <row r="135">
          <cell r="A135" t="str">
            <v>FCV</v>
          </cell>
          <cell r="B135">
            <v>154</v>
          </cell>
        </row>
        <row r="136">
          <cell r="A136" t="str">
            <v>KSVSU</v>
          </cell>
          <cell r="B136">
            <v>155</v>
          </cell>
        </row>
        <row r="137">
          <cell r="A137" t="str">
            <v>TOMOS KLAPA</v>
          </cell>
          <cell r="B137">
            <v>156</v>
          </cell>
        </row>
        <row r="138">
          <cell r="A138" t="str">
            <v>OACCV</v>
          </cell>
          <cell r="B138">
            <v>157</v>
          </cell>
        </row>
        <row r="139">
          <cell r="A139" t="str">
            <v>HISTRIA PULA</v>
          </cell>
          <cell r="B139">
            <v>158</v>
          </cell>
        </row>
        <row r="140">
          <cell r="A140" t="str">
            <v>AMICI DELLATOPOLINO</v>
          </cell>
          <cell r="B140">
            <v>159</v>
          </cell>
        </row>
        <row r="141">
          <cell r="A141" t="str">
            <v>NO NAME</v>
          </cell>
          <cell r="B141">
            <v>160</v>
          </cell>
        </row>
        <row r="142">
          <cell r="A142" t="str">
            <v>PGD KOBARID</v>
          </cell>
          <cell r="B142">
            <v>161</v>
          </cell>
        </row>
        <row r="143">
          <cell r="A143" t="str">
            <v>FIČO KLUB SLO</v>
          </cell>
          <cell r="B143">
            <v>162</v>
          </cell>
        </row>
        <row r="144">
          <cell r="A144" t="str">
            <v>REGISTRO FIAT ITALIANO</v>
          </cell>
          <cell r="B144">
            <v>163</v>
          </cell>
        </row>
        <row r="145">
          <cell r="A145" t="str">
            <v>MKS KRANJ</v>
          </cell>
          <cell r="B145">
            <v>165</v>
          </cell>
        </row>
        <row r="146">
          <cell r="A146" t="str">
            <v>LIBURNIACC OPATIJA</v>
          </cell>
          <cell r="B146">
            <v>166</v>
          </cell>
        </row>
        <row r="147">
          <cell r="A147" t="str">
            <v>MOTO KLUB  VRANSKO</v>
          </cell>
          <cell r="B147">
            <v>167</v>
          </cell>
        </row>
        <row r="148">
          <cell r="A148" t="str">
            <v>LETEČI DOLENJCI</v>
          </cell>
          <cell r="B148">
            <v>168</v>
          </cell>
        </row>
        <row r="149">
          <cell r="A149" t="str">
            <v>SLO</v>
          </cell>
          <cell r="B149">
            <v>996</v>
          </cell>
        </row>
        <row r="150">
          <cell r="A150" t="str">
            <v>AUT</v>
          </cell>
          <cell r="B150">
            <v>997</v>
          </cell>
        </row>
        <row r="151">
          <cell r="A151" t="str">
            <v>ITA</v>
          </cell>
          <cell r="B151">
            <v>998</v>
          </cell>
        </row>
        <row r="152">
          <cell r="A152" t="str">
            <v>CRO</v>
          </cell>
          <cell r="B152">
            <v>999</v>
          </cell>
        </row>
        <row r="153">
          <cell r="A153" t="str">
            <v>HUN</v>
          </cell>
          <cell r="B153">
            <v>995</v>
          </cell>
        </row>
        <row r="154">
          <cell r="A154" t="str">
            <v>GER</v>
          </cell>
          <cell r="B154">
            <v>994</v>
          </cell>
        </row>
        <row r="155">
          <cell r="A155" t="str">
            <v>UK</v>
          </cell>
          <cell r="B155">
            <v>993</v>
          </cell>
        </row>
        <row r="156">
          <cell r="A156" t="str">
            <v>/</v>
          </cell>
          <cell r="B156">
            <v>992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i_glavic@t-2.net" TargetMode="External"/><Relationship Id="rId2" Type="http://schemas.openxmlformats.org/officeDocument/2006/relationships/hyperlink" Target="mailto:slavko.dobrin@amis.net" TargetMode="External"/><Relationship Id="rId1" Type="http://schemas.openxmlformats.org/officeDocument/2006/relationships/hyperlink" Target="mailto:marian.brzan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arleto.zahar@gmail.com" TargetMode="External"/><Relationship Id="rId4" Type="http://schemas.openxmlformats.org/officeDocument/2006/relationships/hyperlink" Target="mailto:bogdan.troh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di_glavic@t-2.net" TargetMode="External"/><Relationship Id="rId2" Type="http://schemas.openxmlformats.org/officeDocument/2006/relationships/hyperlink" Target="mailto:slavko.dobrin@amis.net" TargetMode="External"/><Relationship Id="rId1" Type="http://schemas.openxmlformats.org/officeDocument/2006/relationships/hyperlink" Target="mailto:marian.brzan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karleto.zahar@gmail.com" TargetMode="External"/><Relationship Id="rId4" Type="http://schemas.openxmlformats.org/officeDocument/2006/relationships/hyperlink" Target="mailto:bogdan.troh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C058-FE98-4574-8DF1-C5AC5FBDCB4F}">
  <sheetPr>
    <pageSetUpPr fitToPage="1"/>
  </sheetPr>
  <dimension ref="A1:Y21"/>
  <sheetViews>
    <sheetView tabSelected="1" zoomScale="85" zoomScaleNormal="85" workbookViewId="0">
      <selection sqref="A1:Y1"/>
    </sheetView>
  </sheetViews>
  <sheetFormatPr defaultColWidth="9.109375" defaultRowHeight="13.2" x14ac:dyDescent="0.25"/>
  <cols>
    <col min="1" max="1" width="9.109375" style="50"/>
    <col min="2" max="2" width="0" style="50" hidden="1" customWidth="1"/>
    <col min="3" max="6" width="9.109375" style="50"/>
    <col min="7" max="7" width="3.44140625" style="50" customWidth="1"/>
    <col min="8" max="11" width="9.109375" style="50"/>
    <col min="12" max="12" width="3.33203125" style="50" customWidth="1"/>
    <col min="13" max="13" width="28.109375" style="50" bestFit="1" customWidth="1"/>
    <col min="14" max="14" width="23.33203125" style="50" bestFit="1" customWidth="1"/>
    <col min="15" max="17" width="9.109375" style="50"/>
    <col min="18" max="18" width="31.6640625" style="50" bestFit="1" customWidth="1"/>
    <col min="19" max="19" width="17.6640625" style="50" bestFit="1" customWidth="1"/>
    <col min="20" max="22" width="9.109375" style="50"/>
    <col min="23" max="23" width="21.88671875" style="50" customWidth="1"/>
    <col min="24" max="16384" width="9.109375" style="50"/>
  </cols>
  <sheetData>
    <row r="1" spans="1:25" s="51" customFormat="1" ht="33" customHeight="1" thickBot="1" x14ac:dyDescent="0.4">
      <c r="A1" s="154" t="s">
        <v>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6"/>
    </row>
    <row r="2" spans="1:25" s="51" customFormat="1" ht="19.5" customHeight="1" thickBot="1" x14ac:dyDescent="0.4">
      <c r="A2" s="62"/>
      <c r="G2" s="148"/>
      <c r="H2" s="148"/>
      <c r="I2" s="148"/>
      <c r="J2" s="148"/>
      <c r="K2" s="147"/>
      <c r="O2" s="70"/>
      <c r="P2" s="70"/>
      <c r="Q2" s="70"/>
      <c r="R2" s="72"/>
      <c r="S2" s="136"/>
      <c r="T2" s="70"/>
      <c r="U2" s="135"/>
      <c r="V2" s="67"/>
      <c r="W2" s="134"/>
    </row>
    <row r="3" spans="1:25" s="51" customFormat="1" ht="19.5" customHeight="1" thickBot="1" x14ac:dyDescent="0.4">
      <c r="A3" s="62"/>
      <c r="C3" s="157" t="s">
        <v>79</v>
      </c>
      <c r="D3" s="158"/>
      <c r="E3" s="158"/>
      <c r="F3" s="159"/>
      <c r="G3" s="146"/>
      <c r="H3" s="157" t="s">
        <v>78</v>
      </c>
      <c r="I3" s="158"/>
      <c r="J3" s="158"/>
      <c r="K3" s="159"/>
      <c r="M3" s="160"/>
      <c r="N3" s="160"/>
      <c r="O3" s="160"/>
      <c r="P3" s="160"/>
      <c r="Q3" s="160"/>
      <c r="R3" s="160"/>
      <c r="S3" s="160"/>
      <c r="T3" s="160"/>
      <c r="U3" s="161"/>
      <c r="V3" s="161"/>
      <c r="W3" s="161"/>
      <c r="X3" s="161"/>
      <c r="Y3" s="161"/>
    </row>
    <row r="4" spans="1:25" s="114" customFormat="1" ht="36.75" customHeight="1" x14ac:dyDescent="0.25">
      <c r="A4" s="145" t="s">
        <v>77</v>
      </c>
      <c r="B4" s="114" t="s">
        <v>76</v>
      </c>
      <c r="C4" s="144" t="s">
        <v>75</v>
      </c>
      <c r="D4" s="144" t="s">
        <v>74</v>
      </c>
      <c r="E4" s="144" t="s">
        <v>73</v>
      </c>
      <c r="F4" s="143" t="s">
        <v>72</v>
      </c>
      <c r="H4" s="144" t="s">
        <v>75</v>
      </c>
      <c r="I4" s="144" t="s">
        <v>74</v>
      </c>
      <c r="J4" s="144" t="s">
        <v>73</v>
      </c>
      <c r="K4" s="143" t="s">
        <v>72</v>
      </c>
      <c r="M4" s="142" t="s">
        <v>71</v>
      </c>
      <c r="N4" s="142" t="s">
        <v>70</v>
      </c>
      <c r="O4" s="139" t="s">
        <v>69</v>
      </c>
      <c r="P4" s="139" t="s">
        <v>68</v>
      </c>
      <c r="Q4" s="139" t="s">
        <v>67</v>
      </c>
      <c r="R4" s="141" t="s">
        <v>66</v>
      </c>
      <c r="S4" s="140" t="s">
        <v>65</v>
      </c>
      <c r="T4" s="139" t="s">
        <v>64</v>
      </c>
      <c r="U4" s="139" t="s">
        <v>63</v>
      </c>
      <c r="V4" s="138" t="s">
        <v>62</v>
      </c>
      <c r="W4" s="137" t="s">
        <v>61</v>
      </c>
      <c r="X4" s="114" t="s">
        <v>60</v>
      </c>
      <c r="Y4" s="114" t="s">
        <v>59</v>
      </c>
    </row>
    <row r="5" spans="1:25" s="51" customFormat="1" ht="22.5" customHeight="1" thickBot="1" x14ac:dyDescent="0.4">
      <c r="A5" s="62"/>
      <c r="F5" s="62"/>
      <c r="K5" s="62"/>
      <c r="M5" s="51" t="s">
        <v>0</v>
      </c>
      <c r="O5" s="70"/>
      <c r="P5" s="70"/>
      <c r="Q5" s="70"/>
      <c r="R5" s="72"/>
      <c r="S5" s="136"/>
      <c r="T5" s="70"/>
      <c r="U5" s="135"/>
      <c r="V5" s="67"/>
      <c r="W5" s="134" t="s">
        <v>0</v>
      </c>
    </row>
    <row r="6" spans="1:25" s="51" customFormat="1" ht="22.5" customHeight="1" x14ac:dyDescent="0.35">
      <c r="A6" s="108">
        <f t="shared" ref="A6:A11" si="0">IF(B6=1,(F6+K6)," ")</f>
        <v>62</v>
      </c>
      <c r="B6" s="105">
        <f t="shared" ref="B6:B11" si="1">IF(F6=" "," ",(IF(K6=" "," ",1)))</f>
        <v>1</v>
      </c>
      <c r="C6" s="105">
        <v>8</v>
      </c>
      <c r="D6" s="105">
        <v>48</v>
      </c>
      <c r="E6" s="105">
        <v>1</v>
      </c>
      <c r="F6" s="106">
        <f>(IF(C6=""," ",(IF(E6="","0",VLOOKUP(E6,[1]TOCKE!A$1:B$20,2,FALSE)))+1))</f>
        <v>31</v>
      </c>
      <c r="G6" s="105"/>
      <c r="H6" s="107">
        <v>31</v>
      </c>
      <c r="I6" s="107">
        <v>104</v>
      </c>
      <c r="J6" s="107">
        <v>1</v>
      </c>
      <c r="K6" s="106">
        <f>(IF(H6=""," ",(IF(J6="","0",VLOOKUP(J6,[1]TOCKE!A$1:B$20,2,FALSE)))+1))</f>
        <v>31</v>
      </c>
      <c r="L6" s="105"/>
      <c r="M6" s="113" t="s">
        <v>8</v>
      </c>
      <c r="N6" s="113"/>
      <c r="O6" s="102" t="s">
        <v>2</v>
      </c>
      <c r="P6" s="102" t="s">
        <v>9</v>
      </c>
      <c r="Q6" s="102" t="str">
        <f>IF(T6&gt;1904,IF(T6&gt;1918,IF(T6&gt;1930,IF(T6&gt;1945,IF(T6&gt;1960,IF(T6&gt;1970,IF(T6&gt;1980,IF(T6&gt;1990,"Y","H"),"G"),"F"),"E"),"D"),"C"),"B"),"A")</f>
        <v>D</v>
      </c>
      <c r="R6" s="103" t="s">
        <v>10</v>
      </c>
      <c r="S6" s="100" t="s">
        <v>11</v>
      </c>
      <c r="T6" s="102">
        <v>1932</v>
      </c>
      <c r="U6" s="133" t="s">
        <v>12</v>
      </c>
      <c r="V6" s="101">
        <f>IF(W6=""," ",VLOOKUP(W6,[1]KLUBI!A$5:B$156,2,FALSE))</f>
        <v>1</v>
      </c>
      <c r="W6" s="112" t="s">
        <v>13</v>
      </c>
      <c r="X6" s="105"/>
      <c r="Y6" s="98"/>
    </row>
    <row r="7" spans="1:25" s="51" customFormat="1" ht="22.5" customHeight="1" x14ac:dyDescent="0.35">
      <c r="A7" s="131">
        <f t="shared" si="0"/>
        <v>62</v>
      </c>
      <c r="B7" s="121">
        <f t="shared" si="1"/>
        <v>1</v>
      </c>
      <c r="C7" s="121">
        <v>31</v>
      </c>
      <c r="D7" s="121">
        <v>182</v>
      </c>
      <c r="E7" s="121">
        <v>1</v>
      </c>
      <c r="F7" s="129">
        <f>(IF(C7=""," ",(IF(E7="","0",VLOOKUP(E7,[1]TOCKE!A$1:B$20,2,FALSE)))+1))</f>
        <v>31</v>
      </c>
      <c r="G7" s="121"/>
      <c r="H7" s="130">
        <v>18</v>
      </c>
      <c r="I7" s="130">
        <v>89</v>
      </c>
      <c r="J7" s="130">
        <v>1</v>
      </c>
      <c r="K7" s="129">
        <f>(IF(H7=""," ",(IF(J7="","0",VLOOKUP(J7,[1]TOCKE!A$1:B$20,2,FALSE)))+1))</f>
        <v>31</v>
      </c>
      <c r="L7" s="121"/>
      <c r="M7" s="121" t="s">
        <v>14</v>
      </c>
      <c r="N7" s="128" t="s">
        <v>15</v>
      </c>
      <c r="O7" s="125" t="s">
        <v>2</v>
      </c>
      <c r="P7" s="125" t="s">
        <v>16</v>
      </c>
      <c r="Q7" s="125" t="str">
        <f>IF(T7&gt;1904,IF(T7&gt;1918,IF(T7&gt;1930,IF(T7&gt;1945,IF(T7&gt;1960,IF(T7&gt;1970,IF(T7&gt;1980,IF(T7&gt;1990,"Y","H"),"G"),"F"),"E"),"D"),"C"),"B"),"A")</f>
        <v>E</v>
      </c>
      <c r="R7" s="127" t="s">
        <v>17</v>
      </c>
      <c r="S7" s="126" t="s">
        <v>18</v>
      </c>
      <c r="T7" s="132">
        <v>1947</v>
      </c>
      <c r="U7" s="124" t="s">
        <v>19</v>
      </c>
      <c r="V7" s="123">
        <f>IF(W7=""," ",VLOOKUP(W7,[1]KLUBI!A$5:B$156,2,FALSE))</f>
        <v>1</v>
      </c>
      <c r="W7" s="122" t="s">
        <v>13</v>
      </c>
      <c r="X7" s="121"/>
      <c r="Y7" s="120"/>
    </row>
    <row r="8" spans="1:25" s="51" customFormat="1" ht="22.5" customHeight="1" x14ac:dyDescent="0.35">
      <c r="A8" s="131">
        <f t="shared" si="0"/>
        <v>62</v>
      </c>
      <c r="B8" s="121">
        <f t="shared" si="1"/>
        <v>1</v>
      </c>
      <c r="C8" s="121">
        <v>33</v>
      </c>
      <c r="D8" s="121">
        <v>46</v>
      </c>
      <c r="E8" s="121">
        <v>1</v>
      </c>
      <c r="F8" s="129">
        <f>(IF(C8=""," ",(IF(E8="","0",VLOOKUP(E8,[1]TOCKE!A$1:B$20,2,FALSE)))+1))</f>
        <v>31</v>
      </c>
      <c r="G8" s="121"/>
      <c r="H8" s="130">
        <v>35</v>
      </c>
      <c r="I8" s="130">
        <v>121</v>
      </c>
      <c r="J8" s="130">
        <v>1</v>
      </c>
      <c r="K8" s="129">
        <f>(IF(H8=""," ",(IF(J8="","0",VLOOKUP(J8,[1]TOCKE!A$1:B$20,2,FALSE)))+1))</f>
        <v>31</v>
      </c>
      <c r="L8" s="121"/>
      <c r="M8" s="128" t="s">
        <v>20</v>
      </c>
      <c r="N8" s="128" t="s">
        <v>21</v>
      </c>
      <c r="O8" s="125" t="s">
        <v>2</v>
      </c>
      <c r="P8" s="125" t="s">
        <v>22</v>
      </c>
      <c r="Q8" s="125" t="str">
        <f>IF(T8&gt;1904,IF(T8&gt;1918,IF(T8&gt;1930,IF(T8&gt;1945,IF(T8&gt;1960,IF(T8&gt;1970,IF(T8&gt;1980,IF(T8&gt;1990,"Y","H"),"G"),"F"),"E"),"D"),"C"),"B"),"A")</f>
        <v>E</v>
      </c>
      <c r="R8" s="130" t="s">
        <v>23</v>
      </c>
      <c r="S8" s="130"/>
      <c r="T8" s="132">
        <v>1956</v>
      </c>
      <c r="U8" s="128"/>
      <c r="V8" s="123">
        <f>IF(W8=""," ",VLOOKUP(W8,[1]KLUBI!A$5:B$156,2,FALSE))</f>
        <v>1</v>
      </c>
      <c r="W8" s="122" t="s">
        <v>13</v>
      </c>
      <c r="X8" s="121"/>
      <c r="Y8" s="120"/>
    </row>
    <row r="9" spans="1:25" s="51" customFormat="1" ht="22.5" customHeight="1" x14ac:dyDescent="0.35">
      <c r="A9" s="131">
        <f t="shared" si="0"/>
        <v>58</v>
      </c>
      <c r="B9" s="121">
        <f t="shared" si="1"/>
        <v>1</v>
      </c>
      <c r="C9" s="121">
        <v>35</v>
      </c>
      <c r="D9" s="121">
        <v>36</v>
      </c>
      <c r="E9" s="121">
        <v>1</v>
      </c>
      <c r="F9" s="129">
        <f>(IF(C9=""," ",(IF(E9="","0",VLOOKUP(E9,[1]TOCKE!A$1:B$20,2,FALSE)))+1))</f>
        <v>31</v>
      </c>
      <c r="G9" s="121"/>
      <c r="H9" s="130">
        <v>19</v>
      </c>
      <c r="I9" s="130">
        <v>93</v>
      </c>
      <c r="J9" s="130">
        <v>2</v>
      </c>
      <c r="K9" s="129">
        <f>(IF(H9=""," ",(IF(J9="","0",VLOOKUP(J9,[1]TOCKE!A$1:B$20,2,FALSE)))+1))</f>
        <v>27</v>
      </c>
      <c r="L9" s="121"/>
      <c r="M9" s="128" t="s">
        <v>24</v>
      </c>
      <c r="N9" s="128"/>
      <c r="O9" s="125" t="s">
        <v>2</v>
      </c>
      <c r="P9" s="125" t="s">
        <v>22</v>
      </c>
      <c r="Q9" s="125" t="s">
        <v>25</v>
      </c>
      <c r="R9" s="127" t="s">
        <v>26</v>
      </c>
      <c r="S9" s="126" t="s">
        <v>27</v>
      </c>
      <c r="T9" s="125">
        <v>1970</v>
      </c>
      <c r="U9" s="128"/>
      <c r="V9" s="123">
        <f>IF(W9=""," ",VLOOKUP(W9,[1]KLUBI!A$5:B$156,2,FALSE))</f>
        <v>1</v>
      </c>
      <c r="W9" s="122" t="s">
        <v>13</v>
      </c>
      <c r="X9" s="121"/>
      <c r="Y9" s="120"/>
    </row>
    <row r="10" spans="1:25" s="51" customFormat="1" ht="22.5" customHeight="1" x14ac:dyDescent="0.35">
      <c r="A10" s="131">
        <f t="shared" si="0"/>
        <v>41</v>
      </c>
      <c r="B10" s="121">
        <f t="shared" si="1"/>
        <v>1</v>
      </c>
      <c r="C10" s="121">
        <v>30</v>
      </c>
      <c r="D10" s="121">
        <v>48</v>
      </c>
      <c r="E10" s="121">
        <v>3</v>
      </c>
      <c r="F10" s="129">
        <f>(IF(C10=""," ",(IF(E10="","0",VLOOKUP(E10,[1]TOCKE!A$1:B$20,2,FALSE)))+1))</f>
        <v>24</v>
      </c>
      <c r="G10" s="121"/>
      <c r="H10" s="130">
        <v>17</v>
      </c>
      <c r="I10" s="130">
        <v>95</v>
      </c>
      <c r="J10" s="130">
        <v>6</v>
      </c>
      <c r="K10" s="129">
        <f>(IF(H10=""," ",(IF(J10="","0",VLOOKUP(J10,[1]TOCKE!A$1:B$20,2,FALSE)))+1))</f>
        <v>17</v>
      </c>
      <c r="L10" s="121"/>
      <c r="M10" s="128" t="s">
        <v>37</v>
      </c>
      <c r="N10" s="128" t="s">
        <v>38</v>
      </c>
      <c r="O10" s="125" t="s">
        <v>2</v>
      </c>
      <c r="P10" s="125" t="s">
        <v>22</v>
      </c>
      <c r="Q10" s="125" t="str">
        <f>IF(T10&gt;1904,IF(T10&gt;1918,IF(T10&gt;1930,IF(T10&gt;1945,IF(T10&gt;1960,IF(T10&gt;1970,IF(T10&gt;1980,IF(T10&gt;1990,"Y","H"),"G"),"F"),"E"),"D"),"C"),"B"),"A")</f>
        <v>G</v>
      </c>
      <c r="R10" s="127" t="s">
        <v>39</v>
      </c>
      <c r="S10" s="126" t="s">
        <v>40</v>
      </c>
      <c r="T10" s="125">
        <v>1971</v>
      </c>
      <c r="U10" s="124" t="s">
        <v>41</v>
      </c>
      <c r="V10" s="123">
        <f>IF(W10=""," ",VLOOKUP(W10,[1]KLUBI!A$5:B$156,2,FALSE))</f>
        <v>1</v>
      </c>
      <c r="W10" s="122" t="s">
        <v>13</v>
      </c>
      <c r="X10" s="121"/>
      <c r="Y10" s="120"/>
    </row>
    <row r="11" spans="1:25" s="51" customFormat="1" ht="22.5" customHeight="1" thickBot="1" x14ac:dyDescent="0.4">
      <c r="A11" s="97">
        <f t="shared" si="0"/>
        <v>62</v>
      </c>
      <c r="B11" s="94">
        <f t="shared" si="1"/>
        <v>1</v>
      </c>
      <c r="C11" s="94">
        <v>32</v>
      </c>
      <c r="D11" s="94">
        <v>45</v>
      </c>
      <c r="E11" s="94">
        <v>1</v>
      </c>
      <c r="F11" s="95">
        <f>(IF(C11=""," ",(IF(E11="","0",VLOOKUP(E11,[1]TOCKE!A$1:B$20,2,FALSE)))+1))</f>
        <v>31</v>
      </c>
      <c r="G11" s="94"/>
      <c r="H11" s="96">
        <v>28</v>
      </c>
      <c r="I11" s="96">
        <v>34</v>
      </c>
      <c r="J11" s="96">
        <v>1</v>
      </c>
      <c r="K11" s="95">
        <f>(IF(H11=""," ",(IF(J11="","0",VLOOKUP(J11,[1]TOCKE!A$1:B$20,2,FALSE)))+1))</f>
        <v>31</v>
      </c>
      <c r="L11" s="94"/>
      <c r="M11" s="119" t="s">
        <v>42</v>
      </c>
      <c r="N11" s="119" t="s">
        <v>43</v>
      </c>
      <c r="O11" s="92" t="s">
        <v>2</v>
      </c>
      <c r="P11" s="92" t="s">
        <v>22</v>
      </c>
      <c r="Q11" s="92" t="str">
        <f>IF(T11&gt;1904,IF(T11&gt;1918,IF(T11&gt;1930,IF(T11&gt;1945,IF(T11&gt;1960,IF(T11&gt;1970,IF(T11&gt;1980,IF(T11&gt;1990,"Y","H"),"G"),"F"),"E"),"D"),"C"),"B"),"A")</f>
        <v>H</v>
      </c>
      <c r="R11" s="90" t="s">
        <v>44</v>
      </c>
      <c r="S11" s="90" t="s">
        <v>45</v>
      </c>
      <c r="T11" s="92">
        <v>1984</v>
      </c>
      <c r="U11" s="92"/>
      <c r="V11" s="87">
        <f>IF(W11=""," ",VLOOKUP(W11,[1]KLUBI!A$5:B$156,2,FALSE))</f>
        <v>1</v>
      </c>
      <c r="W11" s="118" t="s">
        <v>13</v>
      </c>
      <c r="X11" s="117">
        <v>1</v>
      </c>
      <c r="Y11" s="116">
        <f>SUM(A6:A11)</f>
        <v>347</v>
      </c>
    </row>
    <row r="12" spans="1:25" s="51" customFormat="1" ht="22.5" customHeight="1" thickBot="1" x14ac:dyDescent="0.4">
      <c r="A12" s="83"/>
      <c r="C12" s="82"/>
      <c r="D12" s="81"/>
      <c r="E12" s="115"/>
      <c r="F12" s="79"/>
      <c r="H12" s="80"/>
      <c r="I12" s="80"/>
      <c r="J12" s="80"/>
      <c r="K12" s="79"/>
      <c r="M12" s="114"/>
      <c r="N12" s="114"/>
      <c r="O12" s="70"/>
      <c r="P12" s="70"/>
      <c r="Q12" s="70"/>
      <c r="R12" s="68"/>
      <c r="S12" s="68"/>
      <c r="T12" s="70"/>
      <c r="U12" s="70"/>
      <c r="V12" s="65"/>
      <c r="W12" s="64"/>
      <c r="X12" s="63"/>
      <c r="Y12" s="62"/>
    </row>
    <row r="13" spans="1:25" s="51" customFormat="1" ht="22.5" customHeight="1" x14ac:dyDescent="0.35">
      <c r="A13" s="108">
        <f>IF(B13=1,(F13+K13)," ")</f>
        <v>62</v>
      </c>
      <c r="B13" s="105">
        <f>IF(F13=" "," ",(IF(K13=" "," ",1)))</f>
        <v>1</v>
      </c>
      <c r="C13" s="105">
        <v>20</v>
      </c>
      <c r="D13" s="105">
        <v>30</v>
      </c>
      <c r="E13" s="105">
        <v>1</v>
      </c>
      <c r="F13" s="106">
        <f>(IF(C13=""," ",(IF(E13="","0",VLOOKUP(E13,[1]TOCKE!A$1:B$20,2,FALSE)))+1))</f>
        <v>31</v>
      </c>
      <c r="G13" s="105"/>
      <c r="H13" s="107">
        <v>37</v>
      </c>
      <c r="I13" s="107">
        <v>36</v>
      </c>
      <c r="J13" s="107">
        <v>1</v>
      </c>
      <c r="K13" s="106">
        <f>(IF(H13=""," ",(IF(J13="","0",VLOOKUP(J13,[1]TOCKE!A$1:B$20,2,FALSE)))+1))</f>
        <v>31</v>
      </c>
      <c r="L13" s="105"/>
      <c r="M13" s="113" t="s">
        <v>51</v>
      </c>
      <c r="N13" s="113"/>
      <c r="O13" s="102" t="s">
        <v>2</v>
      </c>
      <c r="P13" s="102" t="s">
        <v>22</v>
      </c>
      <c r="Q13" s="102" t="s">
        <v>52</v>
      </c>
      <c r="R13" s="103" t="s">
        <v>26</v>
      </c>
      <c r="S13" s="100" t="s">
        <v>53</v>
      </c>
      <c r="T13" s="102">
        <v>1999</v>
      </c>
      <c r="U13" s="113"/>
      <c r="V13" s="101">
        <f>IF(W13=""," ",VLOOKUP(W13,[1]KLUBI!A$5:B$156,2,FALSE))</f>
        <v>26</v>
      </c>
      <c r="W13" s="112" t="s">
        <v>54</v>
      </c>
      <c r="X13" s="99"/>
      <c r="Y13" s="98"/>
    </row>
    <row r="14" spans="1:25" s="51" customFormat="1" ht="22.5" customHeight="1" thickBot="1" x14ac:dyDescent="0.4">
      <c r="A14" s="97">
        <f>IF(B14=1,(F14+K14)," ")</f>
        <v>62</v>
      </c>
      <c r="B14" s="94">
        <f>IF(F14=" "," ",(IF(K14=" "," ",1)))</f>
        <v>1</v>
      </c>
      <c r="C14" s="94">
        <v>16</v>
      </c>
      <c r="D14" s="94">
        <v>23</v>
      </c>
      <c r="E14" s="94">
        <v>1</v>
      </c>
      <c r="F14" s="95">
        <f>(IF(C14=""," ",(IF(E14="","0",VLOOKUP(E14,[1]TOCKE!A$1:B$20,2,FALSE)))+1))</f>
        <v>31</v>
      </c>
      <c r="G14" s="94"/>
      <c r="H14" s="96">
        <v>10</v>
      </c>
      <c r="I14" s="96">
        <v>66</v>
      </c>
      <c r="J14" s="96">
        <v>1</v>
      </c>
      <c r="K14" s="95">
        <f>(IF(H14=""," ",(IF(J14="","0",VLOOKUP(J14,[1]TOCKE!A$1:B$20,2,FALSE)))+1))</f>
        <v>31</v>
      </c>
      <c r="L14" s="94"/>
      <c r="M14" s="93" t="s">
        <v>55</v>
      </c>
      <c r="N14" s="93"/>
      <c r="O14" s="92" t="s">
        <v>2</v>
      </c>
      <c r="P14" s="92" t="s">
        <v>56</v>
      </c>
      <c r="Q14" s="92" t="str">
        <f>IF(T14&gt;1904,IF(T14&gt;1918,IF(T14&gt;1930,IF(T14&gt;1945,IF(T14&gt;1960,IF(T14&gt;1970,IF(T14&gt;1980,IF(T14&gt;1990,"Y","H"),"G"),"F"),"E"),"D"),"C"),"B"),"A")</f>
        <v>G</v>
      </c>
      <c r="R14" s="91" t="s">
        <v>57</v>
      </c>
      <c r="S14" s="90" t="s">
        <v>58</v>
      </c>
      <c r="T14" s="92">
        <v>1980</v>
      </c>
      <c r="U14" s="93"/>
      <c r="V14" s="87">
        <f>IF(W14=""," ",VLOOKUP(W14,[1]KLUBI!A$5:B$156,2,FALSE))</f>
        <v>26</v>
      </c>
      <c r="W14" s="111" t="s">
        <v>54</v>
      </c>
      <c r="X14" s="110">
        <v>2</v>
      </c>
      <c r="Y14" s="109">
        <f>SUM(A13:A14)</f>
        <v>124</v>
      </c>
    </row>
    <row r="15" spans="1:25" s="51" customFormat="1" ht="22.5" customHeight="1" thickBot="1" x14ac:dyDescent="0.4">
      <c r="A15" s="83"/>
      <c r="C15" s="82"/>
      <c r="D15" s="82"/>
      <c r="E15" s="81"/>
      <c r="F15" s="62"/>
      <c r="H15" s="80"/>
      <c r="I15" s="80"/>
      <c r="J15" s="80"/>
      <c r="K15" s="79"/>
      <c r="M15" s="71"/>
      <c r="N15" s="71"/>
      <c r="O15" s="70"/>
      <c r="P15" s="70"/>
      <c r="Q15" s="70"/>
      <c r="R15" s="69"/>
      <c r="S15" s="68"/>
      <c r="T15" s="70"/>
      <c r="U15" s="71"/>
      <c r="V15" s="65"/>
      <c r="W15" s="64"/>
      <c r="X15" s="63"/>
      <c r="Y15" s="62"/>
    </row>
    <row r="16" spans="1:25" s="51" customFormat="1" ht="22.5" customHeight="1" x14ac:dyDescent="0.35">
      <c r="A16" s="108">
        <f>IF(B16=1,(F16+K16)," ")</f>
        <v>54</v>
      </c>
      <c r="B16" s="105">
        <f>IF(F16=" "," ",(IF(K16=" "," ",1)))</f>
        <v>1</v>
      </c>
      <c r="C16" s="105">
        <v>25</v>
      </c>
      <c r="D16" s="105">
        <v>47</v>
      </c>
      <c r="E16" s="105">
        <v>2</v>
      </c>
      <c r="F16" s="106">
        <f>(IF(C16=""," ",(IF(E16="","0",VLOOKUP(E16,[1]TOCKE!A$1:B$20,2,FALSE)))+1))</f>
        <v>27</v>
      </c>
      <c r="G16" s="105"/>
      <c r="H16" s="107">
        <v>5</v>
      </c>
      <c r="I16" s="107">
        <v>16</v>
      </c>
      <c r="J16" s="107">
        <v>2</v>
      </c>
      <c r="K16" s="106">
        <f>(IF(H16=""," ",(IF(J16="","0",VLOOKUP(J16,[1]TOCKE!A$1:B$20,2,FALSE)))+1))</f>
        <v>27</v>
      </c>
      <c r="L16" s="105"/>
      <c r="M16" s="104" t="s">
        <v>28</v>
      </c>
      <c r="N16" s="104"/>
      <c r="O16" s="102" t="s">
        <v>2</v>
      </c>
      <c r="P16" s="102" t="s">
        <v>22</v>
      </c>
      <c r="Q16" s="102" t="str">
        <f>IF(T16&gt;1904,IF(T16&gt;1918,IF(T16&gt;1930,IF(T16&gt;1945,IF(T16&gt;1960,IF(T16&gt;1970,IF(T16&gt;1980,IF(T16&gt;1990,"Y","H"),"G"),"F"),"E"),"D"),"C"),"B"),"A")</f>
        <v>G</v>
      </c>
      <c r="R16" s="103" t="s">
        <v>29</v>
      </c>
      <c r="S16" s="103" t="s">
        <v>30</v>
      </c>
      <c r="T16" s="102">
        <v>1972</v>
      </c>
      <c r="U16" s="102"/>
      <c r="V16" s="101">
        <f>IF(W16=""," ",VLOOKUP(W16,[1]KLUBI!A$5:B$156,2,FALSE))</f>
        <v>2</v>
      </c>
      <c r="W16" s="100" t="s">
        <v>31</v>
      </c>
      <c r="X16" s="99"/>
      <c r="Y16" s="98"/>
    </row>
    <row r="17" spans="1:25" s="51" customFormat="1" ht="22.5" customHeight="1" thickBot="1" x14ac:dyDescent="0.4">
      <c r="A17" s="97">
        <f>IF(B17=1,(F17+K17)," ")</f>
        <v>41</v>
      </c>
      <c r="B17" s="94">
        <f>IF(F17=" "," ",(IF(K17=" "," ",1)))</f>
        <v>1</v>
      </c>
      <c r="C17" s="94">
        <v>24</v>
      </c>
      <c r="D17" s="94">
        <v>110</v>
      </c>
      <c r="E17" s="94">
        <v>6</v>
      </c>
      <c r="F17" s="95">
        <f>(IF(C17=""," ",(IF(E17="","0",VLOOKUP(E17,[1]TOCKE!A$1:B$20,2,FALSE)))+1))</f>
        <v>17</v>
      </c>
      <c r="G17" s="94"/>
      <c r="H17" s="96">
        <v>1</v>
      </c>
      <c r="I17" s="96">
        <v>17</v>
      </c>
      <c r="J17" s="96">
        <v>3</v>
      </c>
      <c r="K17" s="95">
        <f>(IF(H17=""," ",(IF(J17="","0",VLOOKUP(J17,[1]TOCKE!A$1:B$20,2,FALSE)))+1))</f>
        <v>24</v>
      </c>
      <c r="L17" s="94"/>
      <c r="M17" s="93" t="s">
        <v>32</v>
      </c>
      <c r="N17" s="93" t="s">
        <v>33</v>
      </c>
      <c r="O17" s="92" t="s">
        <v>2</v>
      </c>
      <c r="P17" s="92" t="s">
        <v>22</v>
      </c>
      <c r="Q17" s="92" t="str">
        <f>IF(T17&gt;1904,IF(T17&gt;1918,IF(T17&gt;1930,IF(T17&gt;1945,IF(T17&gt;1960,IF(T17&gt;1970,IF(T17&gt;1980,IF(T17&gt;1990,"Y","H"),"G"),"F"),"E"),"D"),"C"),"B"),"A")</f>
        <v>G</v>
      </c>
      <c r="R17" s="91" t="s">
        <v>34</v>
      </c>
      <c r="S17" s="90" t="s">
        <v>35</v>
      </c>
      <c r="T17" s="89">
        <v>1975</v>
      </c>
      <c r="U17" s="88" t="s">
        <v>36</v>
      </c>
      <c r="V17" s="87">
        <f>IF(W17=""," ",VLOOKUP(W17,[1]KLUBI!A$5:B$156,2,FALSE))</f>
        <v>2</v>
      </c>
      <c r="W17" s="86" t="s">
        <v>31</v>
      </c>
      <c r="X17" s="85">
        <v>3</v>
      </c>
      <c r="Y17" s="84">
        <f>SUM(A16:A17)</f>
        <v>95</v>
      </c>
    </row>
    <row r="18" spans="1:25" s="51" customFormat="1" ht="22.5" customHeight="1" thickBot="1" x14ac:dyDescent="0.4">
      <c r="A18" s="83"/>
      <c r="C18" s="82"/>
      <c r="D18" s="82"/>
      <c r="E18" s="81"/>
      <c r="F18" s="62"/>
      <c r="H18" s="80"/>
      <c r="I18" s="80"/>
      <c r="J18" s="80"/>
      <c r="K18" s="79"/>
      <c r="O18" s="70"/>
      <c r="P18" s="70"/>
      <c r="Q18" s="70"/>
      <c r="R18" s="72"/>
      <c r="S18" s="72"/>
      <c r="T18" s="67"/>
      <c r="V18" s="65"/>
      <c r="W18" s="78"/>
      <c r="X18" s="63"/>
      <c r="Y18" s="62"/>
    </row>
    <row r="19" spans="1:25" s="51" customFormat="1" ht="22.5" customHeight="1" thickBot="1" x14ac:dyDescent="0.4">
      <c r="A19" s="61">
        <f>IF(B19=1,(F19+K19)," ")</f>
        <v>62</v>
      </c>
      <c r="B19" s="56">
        <f>IF(F19=" "," ",(IF(K19=" "," ",1)))</f>
        <v>1</v>
      </c>
      <c r="C19" s="56">
        <v>9</v>
      </c>
      <c r="D19" s="56">
        <v>132</v>
      </c>
      <c r="E19" s="56">
        <v>1</v>
      </c>
      <c r="F19" s="60">
        <f>(IF(C19=""," ",(IF(E19="","0",VLOOKUP(E19,[1]TOCKE!A$1:B$20,2,FALSE)))+1))</f>
        <v>31</v>
      </c>
      <c r="G19" s="56"/>
      <c r="H19" s="58">
        <v>33</v>
      </c>
      <c r="I19" s="58">
        <v>52</v>
      </c>
      <c r="J19" s="58">
        <v>1</v>
      </c>
      <c r="K19" s="60">
        <f>(IF(H19=""," ",(IF(J19="","0",VLOOKUP(J19,[1]TOCKE!A$1:B$20,2,FALSE)))+1))</f>
        <v>31</v>
      </c>
      <c r="L19" s="56"/>
      <c r="M19" s="77" t="s">
        <v>1</v>
      </c>
      <c r="N19" s="77"/>
      <c r="O19" s="59" t="s">
        <v>2</v>
      </c>
      <c r="P19" s="59" t="s">
        <v>3</v>
      </c>
      <c r="Q19" s="59" t="str">
        <f>IF(T19&gt;1904,IF(T19&gt;1918,IF(T19&gt;1930,IF(T19&gt;1945,IF(T19&gt;1960,IF(T19&gt;1970,IF(T19&gt;1980,IF(T19&gt;1990,"Y","H"),"G"),"F"),"E"),"D"),"C"),"B"),"A")</f>
        <v>C</v>
      </c>
      <c r="R19" s="76" t="s">
        <v>4</v>
      </c>
      <c r="S19" s="75" t="s">
        <v>5</v>
      </c>
      <c r="T19" s="59">
        <v>1930</v>
      </c>
      <c r="U19" s="74" t="s">
        <v>6</v>
      </c>
      <c r="V19" s="55">
        <f>IF(W19=""," ",VLOOKUP(W19,[1]KLUBI!A$5:B$156,2,FALSE))</f>
        <v>49</v>
      </c>
      <c r="W19" s="73" t="s">
        <v>7</v>
      </c>
      <c r="X19" s="53">
        <v>4</v>
      </c>
      <c r="Y19" s="52">
        <f>A19</f>
        <v>62</v>
      </c>
    </row>
    <row r="20" spans="1:25" s="51" customFormat="1" ht="22.5" customHeight="1" thickBot="1" x14ac:dyDescent="0.4">
      <c r="A20" s="62"/>
      <c r="F20" s="62"/>
      <c r="H20" s="72"/>
      <c r="I20" s="72"/>
      <c r="J20" s="72"/>
      <c r="K20" s="62"/>
      <c r="M20" s="71"/>
      <c r="N20" s="71"/>
      <c r="O20" s="70"/>
      <c r="P20" s="70"/>
      <c r="Q20" s="70"/>
      <c r="R20" s="69"/>
      <c r="S20" s="68"/>
      <c r="T20" s="67"/>
      <c r="U20" s="66"/>
      <c r="V20" s="65"/>
      <c r="W20" s="64"/>
      <c r="X20" s="63"/>
      <c r="Y20" s="62"/>
    </row>
    <row r="21" spans="1:25" s="51" customFormat="1" ht="22.5" customHeight="1" thickBot="1" x14ac:dyDescent="0.4">
      <c r="A21" s="61">
        <f>IF(B21=1,(F21+K21)," ")</f>
        <v>20</v>
      </c>
      <c r="B21" s="56">
        <f>IF(F21=" "," ",(IF(K21=" "," ",1)))</f>
        <v>1</v>
      </c>
      <c r="C21" s="56">
        <v>6</v>
      </c>
      <c r="D21" s="56">
        <v>154</v>
      </c>
      <c r="E21" s="56">
        <v>7</v>
      </c>
      <c r="F21" s="60">
        <f>(IF(C21=""," ",(IF(E21="","0",VLOOKUP(E21,[1]TOCKE!A$1:B$20,2,FALSE)))+1))</f>
        <v>15</v>
      </c>
      <c r="G21" s="56"/>
      <c r="H21" s="58">
        <v>52</v>
      </c>
      <c r="I21" s="58">
        <v>1000</v>
      </c>
      <c r="J21" s="58">
        <v>17</v>
      </c>
      <c r="K21" s="60">
        <f>(IF(H21=""," ",(IF(J21="","0",VLOOKUP(J21,[1]TOCKE!A$1:B$20,2,FALSE)))+1))</f>
        <v>5</v>
      </c>
      <c r="L21" s="56"/>
      <c r="M21" s="56" t="s">
        <v>46</v>
      </c>
      <c r="N21" s="56"/>
      <c r="O21" s="59" t="s">
        <v>2</v>
      </c>
      <c r="P21" s="59" t="s">
        <v>22</v>
      </c>
      <c r="Q21" s="59" t="s">
        <v>47</v>
      </c>
      <c r="R21" s="58" t="s">
        <v>48</v>
      </c>
      <c r="S21" s="58" t="s">
        <v>49</v>
      </c>
      <c r="T21" s="57">
        <v>1989</v>
      </c>
      <c r="U21" s="56"/>
      <c r="V21" s="55">
        <f>IF(W21=""," ",VLOOKUP(W21,[1]KLUBI!A$5:B$156,2,FALSE))</f>
        <v>41</v>
      </c>
      <c r="W21" s="54" t="s">
        <v>50</v>
      </c>
      <c r="X21" s="53">
        <v>5</v>
      </c>
      <c r="Y21" s="52">
        <f>A21</f>
        <v>20</v>
      </c>
    </row>
  </sheetData>
  <mergeCells count="5">
    <mergeCell ref="A1:Y1"/>
    <mergeCell ref="C3:F3"/>
    <mergeCell ref="H3:K3"/>
    <mergeCell ref="M3:T3"/>
    <mergeCell ref="U3:Y3"/>
  </mergeCells>
  <hyperlinks>
    <hyperlink ref="U19" r:id="rId1" xr:uid="{F9FEBA44-FE14-4AE1-9208-DDF2F6E57204}"/>
    <hyperlink ref="U6" r:id="rId2" xr:uid="{C94069C8-BE08-498D-8B4E-C8B5AE38F860}"/>
    <hyperlink ref="U10" r:id="rId3" xr:uid="{4BC32195-5FF6-44F7-B90B-83AF477D2FF9}"/>
    <hyperlink ref="U17" r:id="rId4" xr:uid="{DF1FDC0C-F174-482B-A802-DCCB7CF63178}"/>
    <hyperlink ref="U7" r:id="rId5" xr:uid="{06DE6420-8AD2-47B8-BD47-E22CA62CBDAE}"/>
  </hyperlinks>
  <pageMargins left="0.7" right="0.7" top="0.75" bottom="0.75" header="0.3" footer="0.3"/>
  <pageSetup paperSize="9" scale="47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8FE8-5591-48E1-80CF-388D81629076}">
  <sheetPr>
    <pageSetUpPr fitToPage="1"/>
  </sheetPr>
  <dimension ref="A1:Y26"/>
  <sheetViews>
    <sheetView zoomScale="85" zoomScaleNormal="85" workbookViewId="0">
      <selection sqref="A1:Y1"/>
    </sheetView>
  </sheetViews>
  <sheetFormatPr defaultRowHeight="13.2" x14ac:dyDescent="0.25"/>
  <cols>
    <col min="1" max="1" width="8.88671875" customWidth="1"/>
    <col min="2" max="2" width="8.88671875" hidden="1" customWidth="1"/>
    <col min="3" max="6" width="8.88671875" customWidth="1"/>
    <col min="7" max="7" width="2.44140625" customWidth="1"/>
    <col min="8" max="11" width="8.88671875" customWidth="1"/>
    <col min="12" max="12" width="2" customWidth="1"/>
    <col min="13" max="13" width="6.5546875" customWidth="1"/>
    <col min="14" max="14" width="2.109375" customWidth="1"/>
    <col min="15" max="15" width="24.109375" bestFit="1" customWidth="1"/>
    <col min="16" max="16" width="22.44140625" bestFit="1" customWidth="1"/>
    <col min="17" max="17" width="6.44140625" bestFit="1" customWidth="1"/>
    <col min="20" max="20" width="21.44140625" bestFit="1" customWidth="1"/>
    <col min="21" max="21" width="11.6640625" bestFit="1" customWidth="1"/>
    <col min="22" max="22" width="5.5546875" bestFit="1" customWidth="1"/>
    <col min="23" max="23" width="21.88671875" bestFit="1" customWidth="1"/>
    <col min="24" max="24" width="7.5546875" bestFit="1" customWidth="1"/>
    <col min="25" max="25" width="15" bestFit="1" customWidth="1"/>
  </cols>
  <sheetData>
    <row r="1" spans="1:25" s="1" customFormat="1" ht="33" customHeight="1" thickBot="1" x14ac:dyDescent="0.4">
      <c r="A1" s="162" t="s">
        <v>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4"/>
    </row>
    <row r="2" spans="1:25" s="153" customFormat="1" ht="12.75" customHeight="1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s="153" customFormat="1" ht="33" customHeight="1" x14ac:dyDescent="0.35">
      <c r="A3" s="168" t="s">
        <v>80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</row>
    <row r="4" spans="1:25" s="1" customFormat="1" ht="11.25" customHeight="1" thickBot="1" x14ac:dyDescent="0.4">
      <c r="A4" s="2"/>
      <c r="G4" s="3"/>
      <c r="H4" s="3"/>
      <c r="I4" s="3"/>
      <c r="J4" s="3"/>
      <c r="K4" s="4"/>
      <c r="O4" s="5"/>
      <c r="P4" s="5"/>
      <c r="Q4" s="5"/>
      <c r="R4" s="6"/>
      <c r="S4" s="7"/>
      <c r="T4" s="5"/>
      <c r="U4" s="8"/>
      <c r="V4" s="9"/>
      <c r="W4" s="10"/>
    </row>
    <row r="5" spans="1:25" ht="18.600000000000001" thickBot="1" x14ac:dyDescent="0.4">
      <c r="A5" s="11"/>
      <c r="B5" s="12"/>
      <c r="C5" s="165" t="s">
        <v>79</v>
      </c>
      <c r="D5" s="166"/>
      <c r="E5" s="166"/>
      <c r="F5" s="167"/>
      <c r="G5" s="12"/>
      <c r="H5" s="165" t="s">
        <v>78</v>
      </c>
      <c r="I5" s="166"/>
      <c r="J5" s="166"/>
      <c r="K5" s="167"/>
      <c r="L5" s="11"/>
      <c r="M5" s="13"/>
      <c r="N5" s="13"/>
      <c r="O5" s="1" t="s">
        <v>0</v>
      </c>
      <c r="P5" s="1"/>
      <c r="Q5" s="5"/>
      <c r="R5" s="5"/>
      <c r="S5" s="5"/>
      <c r="T5" s="6"/>
      <c r="U5" s="7"/>
      <c r="V5" s="5"/>
      <c r="W5" s="8"/>
      <c r="X5" s="9"/>
      <c r="Y5" s="10" t="s">
        <v>0</v>
      </c>
    </row>
    <row r="6" spans="1:25" ht="18.600000000000001" thickBot="1" x14ac:dyDescent="0.35">
      <c r="A6" s="14">
        <f>IF(B6=1,(F6+K6)," ")</f>
        <v>62</v>
      </c>
      <c r="B6" s="15">
        <f>IF(F6=" "," ",(IF(K6=" "," ",1)))</f>
        <v>1</v>
      </c>
      <c r="C6" s="149">
        <v>9</v>
      </c>
      <c r="D6" s="149">
        <v>132</v>
      </c>
      <c r="E6" s="149">
        <v>1</v>
      </c>
      <c r="F6" s="150">
        <f>(IF(C6=""," ",(IF(E6="","0",VLOOKUP(E6,[1]TOCKE!A$1:B$20,2,FALSE)))+1))</f>
        <v>31</v>
      </c>
      <c r="G6" s="12"/>
      <c r="H6" s="151">
        <v>33</v>
      </c>
      <c r="I6" s="151">
        <v>52</v>
      </c>
      <c r="J6" s="151">
        <v>1</v>
      </c>
      <c r="K6" s="150">
        <f>(IF(H6=""," ",(IF(J6="","0",VLOOKUP(J6,[1]TOCKE!A$1:B$20,2,FALSE)))+1))</f>
        <v>31</v>
      </c>
      <c r="L6" s="11"/>
      <c r="M6" s="13">
        <f>I6+D6</f>
        <v>184</v>
      </c>
      <c r="N6" s="13"/>
      <c r="O6" s="17" t="s">
        <v>1</v>
      </c>
      <c r="P6" s="17"/>
      <c r="Q6" s="18" t="s">
        <v>2</v>
      </c>
      <c r="R6" s="19" t="s">
        <v>3</v>
      </c>
      <c r="S6" s="20" t="str">
        <f>IF(V6&gt;1904,IF(V6&gt;1918,IF(V6&gt;1930,IF(V6&gt;1945,IF(V6&gt;1960,IF(V6&gt;1970,IF(V6&gt;1980,IF(V6&gt;1990,"Y","H"),"G"),"F"),"E"),"D"),"C"),"B"),"A")</f>
        <v>C</v>
      </c>
      <c r="T6" s="21" t="s">
        <v>4</v>
      </c>
      <c r="U6" s="22" t="s">
        <v>5</v>
      </c>
      <c r="V6" s="18">
        <v>1930</v>
      </c>
      <c r="W6" s="23" t="s">
        <v>6</v>
      </c>
      <c r="X6" s="24">
        <f>IF(Y6=""," ",VLOOKUP(Y6,[1]KLUBI!A$5:B$156,2,FALSE))</f>
        <v>49</v>
      </c>
      <c r="Y6" s="25" t="s">
        <v>7</v>
      </c>
    </row>
    <row r="7" spans="1:25" ht="18.600000000000001" thickBot="1" x14ac:dyDescent="0.35">
      <c r="A7" s="11"/>
      <c r="B7" s="12"/>
      <c r="C7" s="12"/>
      <c r="D7" s="12"/>
      <c r="E7" s="12"/>
      <c r="F7" s="11"/>
      <c r="G7" s="12"/>
      <c r="H7" s="26"/>
      <c r="I7" s="26"/>
      <c r="J7" s="26"/>
      <c r="K7" s="11"/>
      <c r="L7" s="11"/>
      <c r="M7" s="13"/>
      <c r="N7" s="13"/>
      <c r="O7" s="27"/>
      <c r="P7" s="27"/>
      <c r="Q7" s="18"/>
      <c r="R7" s="28"/>
      <c r="S7" s="28"/>
      <c r="T7" s="21"/>
      <c r="U7" s="22"/>
      <c r="V7" s="18"/>
      <c r="W7" s="29"/>
      <c r="X7" s="24"/>
      <c r="Y7" s="25"/>
    </row>
    <row r="8" spans="1:25" ht="18.600000000000001" thickBot="1" x14ac:dyDescent="0.35">
      <c r="A8" s="14">
        <f>IF(B8=1,(F8+K8)," ")</f>
        <v>62</v>
      </c>
      <c r="B8" s="15">
        <f>IF(F8=" "," ",(IF(K8=" "," ",1)))</f>
        <v>1</v>
      </c>
      <c r="C8" s="15">
        <v>8</v>
      </c>
      <c r="D8" s="15">
        <v>48</v>
      </c>
      <c r="E8" s="15">
        <v>1</v>
      </c>
      <c r="F8" s="14">
        <f>(IF(C8=""," ",(IF(E8="","0",VLOOKUP(E8,[1]TOCKE!A$1:B$20,2,FALSE)))+1))</f>
        <v>31</v>
      </c>
      <c r="G8" s="12"/>
      <c r="H8" s="16">
        <v>31</v>
      </c>
      <c r="I8" s="16">
        <v>104</v>
      </c>
      <c r="J8" s="16">
        <v>1</v>
      </c>
      <c r="K8" s="14">
        <f>(IF(H8=""," ",(IF(J8="","0",VLOOKUP(J8,[1]TOCKE!A$1:B$20,2,FALSE)))+1))</f>
        <v>31</v>
      </c>
      <c r="L8" s="11"/>
      <c r="M8" s="13">
        <f t="shared" ref="M8:M25" si="0">I8+D8</f>
        <v>152</v>
      </c>
      <c r="N8" s="13"/>
      <c r="O8" s="17" t="s">
        <v>8</v>
      </c>
      <c r="P8" s="17"/>
      <c r="Q8" s="18" t="s">
        <v>2</v>
      </c>
      <c r="R8" s="19" t="s">
        <v>9</v>
      </c>
      <c r="S8" s="20" t="str">
        <f>IF(V8&gt;1904,IF(V8&gt;1918,IF(V8&gt;1930,IF(V8&gt;1945,IF(V8&gt;1960,IF(V8&gt;1970,IF(V8&gt;1980,IF(V8&gt;1990,"Y","H"),"G"),"F"),"E"),"D"),"C"),"B"),"A")</f>
        <v>D</v>
      </c>
      <c r="T8" s="21" t="s">
        <v>10</v>
      </c>
      <c r="U8" s="22" t="s">
        <v>11</v>
      </c>
      <c r="V8" s="18">
        <v>1932</v>
      </c>
      <c r="W8" s="23" t="s">
        <v>12</v>
      </c>
      <c r="X8" s="24">
        <f>IF(Y8=""," ",VLOOKUP(Y8,[1]KLUBI!A$5:B$156,2,FALSE))</f>
        <v>1</v>
      </c>
      <c r="Y8" s="30" t="s">
        <v>13</v>
      </c>
    </row>
    <row r="9" spans="1:25" ht="18.600000000000001" thickBot="1" x14ac:dyDescent="0.35">
      <c r="A9" s="11"/>
      <c r="B9" s="12"/>
      <c r="C9" s="12"/>
      <c r="D9" s="12"/>
      <c r="E9" s="12"/>
      <c r="F9" s="11"/>
      <c r="G9" s="12"/>
      <c r="H9" s="26"/>
      <c r="I9" s="26"/>
      <c r="J9" s="26"/>
      <c r="K9" s="11"/>
      <c r="L9" s="11"/>
      <c r="M9" s="13"/>
      <c r="N9" s="13"/>
      <c r="O9" s="27"/>
      <c r="P9" s="27"/>
      <c r="Q9" s="18"/>
      <c r="R9" s="28"/>
      <c r="S9" s="28"/>
      <c r="T9" s="21"/>
      <c r="U9" s="22"/>
      <c r="V9" s="18"/>
      <c r="W9" s="29"/>
      <c r="X9" s="24"/>
      <c r="Y9" s="30"/>
    </row>
    <row r="10" spans="1:25" ht="18.600000000000001" thickBot="1" x14ac:dyDescent="0.4">
      <c r="A10" s="14">
        <f>IF(B10=1,(F10+K10)," ")</f>
        <v>62</v>
      </c>
      <c r="B10" s="15">
        <f>IF(F10=" "," ",(IF(K10=" "," ",1)))</f>
        <v>1</v>
      </c>
      <c r="C10" s="15">
        <v>31</v>
      </c>
      <c r="D10" s="15">
        <v>182</v>
      </c>
      <c r="E10" s="15">
        <v>1</v>
      </c>
      <c r="F10" s="14">
        <f>(IF(C10=""," ",(IF(E10="","0",VLOOKUP(E10,[1]TOCKE!A$1:B$20,2,FALSE)))+1))</f>
        <v>31</v>
      </c>
      <c r="G10" s="12"/>
      <c r="H10" s="16">
        <v>18</v>
      </c>
      <c r="I10" s="16">
        <v>89</v>
      </c>
      <c r="J10" s="16">
        <v>1</v>
      </c>
      <c r="K10" s="14">
        <f>(IF(H10=""," ",(IF(J10="","0",VLOOKUP(J10,[1]TOCKE!A$1:B$20,2,FALSE)))+1))</f>
        <v>31</v>
      </c>
      <c r="L10" s="11"/>
      <c r="M10" s="13">
        <f t="shared" si="0"/>
        <v>271</v>
      </c>
      <c r="N10" s="13"/>
      <c r="O10" s="31" t="s">
        <v>14</v>
      </c>
      <c r="P10" s="17" t="s">
        <v>15</v>
      </c>
      <c r="Q10" s="18" t="s">
        <v>2</v>
      </c>
      <c r="R10" s="19" t="s">
        <v>16</v>
      </c>
      <c r="S10" s="20" t="str">
        <f>IF(V10&gt;1904,IF(V10&gt;1918,IF(V10&gt;1930,IF(V10&gt;1945,IF(V10&gt;1960,IF(V10&gt;1970,IF(V10&gt;1980,IF(V10&gt;1990,"Y","H"),"G"),"F"),"E"),"D"),"C"),"B"),"A")</f>
        <v>E</v>
      </c>
      <c r="T10" s="21" t="s">
        <v>17</v>
      </c>
      <c r="U10" s="22" t="s">
        <v>18</v>
      </c>
      <c r="V10" s="13">
        <v>1947</v>
      </c>
      <c r="W10" s="29" t="s">
        <v>19</v>
      </c>
      <c r="X10" s="24">
        <f>IF(Y10=""," ",VLOOKUP(Y10,[1]KLUBI!A$5:B$156,2,FALSE))</f>
        <v>1</v>
      </c>
      <c r="Y10" s="30" t="s">
        <v>13</v>
      </c>
    </row>
    <row r="11" spans="1:25" ht="18.600000000000001" thickBot="1" x14ac:dyDescent="0.4">
      <c r="A11" s="11"/>
      <c r="B11" s="12"/>
      <c r="C11" s="12"/>
      <c r="D11" s="12"/>
      <c r="E11" s="12"/>
      <c r="F11" s="11"/>
      <c r="G11" s="12"/>
      <c r="H11" s="26"/>
      <c r="I11" s="26"/>
      <c r="J11" s="26"/>
      <c r="K11" s="11"/>
      <c r="L11" s="11"/>
      <c r="M11" s="13"/>
      <c r="N11" s="13"/>
      <c r="O11" s="1"/>
      <c r="P11" s="27"/>
      <c r="Q11" s="18"/>
      <c r="R11" s="28"/>
      <c r="S11" s="28"/>
      <c r="T11" s="21"/>
      <c r="U11" s="22"/>
      <c r="V11" s="13"/>
      <c r="W11" s="29"/>
      <c r="X11" s="24"/>
      <c r="Y11" s="30"/>
    </row>
    <row r="12" spans="1:25" ht="18.600000000000001" thickBot="1" x14ac:dyDescent="0.35">
      <c r="A12" s="14">
        <f>IF(B12=1,(F12+K12)," ")</f>
        <v>62</v>
      </c>
      <c r="B12" s="15">
        <f>IF(F12=" "," ",(IF(K12=" "," ",1)))</f>
        <v>1</v>
      </c>
      <c r="C12" s="15">
        <v>33</v>
      </c>
      <c r="D12" s="15">
        <v>46</v>
      </c>
      <c r="E12" s="15">
        <v>1</v>
      </c>
      <c r="F12" s="14">
        <f>(IF(C12=""," ",(IF(E12="","0",VLOOKUP(E12,[1]TOCKE!A$1:B$20,2,FALSE)))+1))</f>
        <v>31</v>
      </c>
      <c r="G12" s="12"/>
      <c r="H12" s="16">
        <v>35</v>
      </c>
      <c r="I12" s="16">
        <v>121</v>
      </c>
      <c r="J12" s="16">
        <v>1</v>
      </c>
      <c r="K12" s="14">
        <f>(IF(H12=""," ",(IF(J12="","0",VLOOKUP(J12,[1]TOCKE!A$1:B$20,2,FALSE)))+1))</f>
        <v>31</v>
      </c>
      <c r="L12" s="11"/>
      <c r="M12" s="13">
        <f t="shared" si="0"/>
        <v>167</v>
      </c>
      <c r="N12" s="13"/>
      <c r="O12" s="17" t="s">
        <v>20</v>
      </c>
      <c r="P12" s="17" t="s">
        <v>21</v>
      </c>
      <c r="Q12" s="18" t="s">
        <v>2</v>
      </c>
      <c r="R12" s="19" t="s">
        <v>22</v>
      </c>
      <c r="S12" s="20" t="str">
        <f>IF(V12&gt;1904,IF(V12&gt;1918,IF(V12&gt;1930,IF(V12&gt;1945,IF(V12&gt;1960,IF(V12&gt;1970,IF(V12&gt;1980,IF(V12&gt;1990,"Y","H"),"G"),"F"),"E"),"D"),"C"),"B"),"A")</f>
        <v>E</v>
      </c>
      <c r="T12" s="26" t="s">
        <v>23</v>
      </c>
      <c r="U12" s="26"/>
      <c r="V12" s="13">
        <v>1956</v>
      </c>
      <c r="W12" s="32"/>
      <c r="X12" s="24">
        <f>IF(Y12=""," ",VLOOKUP(Y12,[1]KLUBI!A$5:B$156,2,FALSE))</f>
        <v>1</v>
      </c>
      <c r="Y12" s="30" t="s">
        <v>13</v>
      </c>
    </row>
    <row r="13" spans="1:25" ht="18.600000000000001" thickBot="1" x14ac:dyDescent="0.35">
      <c r="A13" s="11"/>
      <c r="B13" s="12"/>
      <c r="C13" s="12"/>
      <c r="D13" s="12"/>
      <c r="E13" s="12"/>
      <c r="F13" s="11"/>
      <c r="G13" s="12"/>
      <c r="H13" s="26"/>
      <c r="I13" s="26"/>
      <c r="J13" s="26"/>
      <c r="K13" s="11"/>
      <c r="L13" s="11"/>
      <c r="M13" s="13"/>
      <c r="N13" s="13"/>
      <c r="O13" s="27"/>
      <c r="P13" s="27"/>
      <c r="Q13" s="18"/>
      <c r="R13" s="28"/>
      <c r="S13" s="28"/>
      <c r="T13" s="26"/>
      <c r="U13" s="26"/>
      <c r="V13" s="13"/>
      <c r="W13" s="32"/>
      <c r="X13" s="24"/>
      <c r="Y13" s="30"/>
    </row>
    <row r="14" spans="1:25" ht="18.600000000000001" thickBot="1" x14ac:dyDescent="0.35">
      <c r="A14" s="14">
        <f>IF(B14=1,(F14+K14)," ")</f>
        <v>58</v>
      </c>
      <c r="B14" s="15">
        <f>IF(F14=" "," ",(IF(K14=" "," ",1)))</f>
        <v>1</v>
      </c>
      <c r="C14" s="15">
        <v>35</v>
      </c>
      <c r="D14" s="15">
        <v>36</v>
      </c>
      <c r="E14" s="15">
        <v>1</v>
      </c>
      <c r="F14" s="14">
        <f>(IF(C14=""," ",(IF(E14="","0",VLOOKUP(E14,[1]TOCKE!A$1:B$20,2,FALSE)))+1))</f>
        <v>31</v>
      </c>
      <c r="G14" s="12"/>
      <c r="H14" s="16">
        <v>19</v>
      </c>
      <c r="I14" s="16">
        <v>93</v>
      </c>
      <c r="J14" s="16">
        <v>2</v>
      </c>
      <c r="K14" s="14">
        <f>(IF(H14=""," ",(IF(J14="","0",VLOOKUP(J14,[1]TOCKE!A$1:B$20,2,FALSE)))+1))</f>
        <v>27</v>
      </c>
      <c r="L14" s="11"/>
      <c r="M14" s="13">
        <f t="shared" si="0"/>
        <v>129</v>
      </c>
      <c r="N14" s="13"/>
      <c r="O14" s="17" t="s">
        <v>24</v>
      </c>
      <c r="P14" s="17"/>
      <c r="Q14" s="18" t="s">
        <v>2</v>
      </c>
      <c r="R14" s="19" t="s">
        <v>22</v>
      </c>
      <c r="S14" s="20" t="s">
        <v>25</v>
      </c>
      <c r="T14" s="21" t="s">
        <v>26</v>
      </c>
      <c r="U14" s="22" t="s">
        <v>27</v>
      </c>
      <c r="V14" s="18">
        <v>1970</v>
      </c>
      <c r="W14" s="32"/>
      <c r="X14" s="24">
        <f>IF(Y14=""," ",VLOOKUP(Y14,[1]KLUBI!A$5:B$156,2,FALSE))</f>
        <v>1</v>
      </c>
      <c r="Y14" s="30" t="s">
        <v>13</v>
      </c>
    </row>
    <row r="15" spans="1:25" ht="18.600000000000001" thickBot="1" x14ac:dyDescent="0.35">
      <c r="A15" s="11"/>
      <c r="B15" s="12"/>
      <c r="C15" s="12"/>
      <c r="D15" s="12"/>
      <c r="E15" s="12"/>
      <c r="F15" s="11"/>
      <c r="G15" s="12"/>
      <c r="H15" s="26"/>
      <c r="I15" s="26"/>
      <c r="J15" s="26"/>
      <c r="K15" s="11"/>
      <c r="L15" s="11"/>
      <c r="M15" s="13"/>
      <c r="N15" s="13"/>
      <c r="O15" s="27"/>
      <c r="P15" s="27"/>
      <c r="Q15" s="18"/>
      <c r="R15" s="28"/>
      <c r="S15" s="28"/>
      <c r="T15" s="21"/>
      <c r="U15" s="22"/>
      <c r="V15" s="18"/>
      <c r="W15" s="32"/>
      <c r="X15" s="24"/>
      <c r="Y15" s="30"/>
    </row>
    <row r="16" spans="1:25" ht="23.25" customHeight="1" x14ac:dyDescent="0.3">
      <c r="A16" s="14">
        <f>IF(B16=1,(F16+K16)," ")</f>
        <v>54</v>
      </c>
      <c r="B16" s="15">
        <f>IF(F16=" "," ",(IF(K16=" "," ",1)))</f>
        <v>1</v>
      </c>
      <c r="C16" s="15">
        <v>25</v>
      </c>
      <c r="D16" s="15">
        <v>47</v>
      </c>
      <c r="E16" s="15">
        <v>2</v>
      </c>
      <c r="F16" s="14">
        <f>(IF(C16=""," ",(IF(E16="","0",VLOOKUP(E16,[1]TOCKE!A$1:B$20,2,FALSE)))+1))</f>
        <v>27</v>
      </c>
      <c r="G16" s="12"/>
      <c r="H16" s="16">
        <v>5</v>
      </c>
      <c r="I16" s="16">
        <v>16</v>
      </c>
      <c r="J16" s="16">
        <v>2</v>
      </c>
      <c r="K16" s="14">
        <f>(IF(H16=""," ",(IF(J16="","0",VLOOKUP(J16,[1]TOCKE!A$1:B$20,2,FALSE)))+1))</f>
        <v>27</v>
      </c>
      <c r="L16" s="11"/>
      <c r="M16" s="13">
        <f t="shared" si="0"/>
        <v>63</v>
      </c>
      <c r="N16" s="13"/>
      <c r="O16" s="33" t="s">
        <v>28</v>
      </c>
      <c r="P16" s="33"/>
      <c r="Q16" s="18" t="s">
        <v>2</v>
      </c>
      <c r="R16" s="34" t="s">
        <v>22</v>
      </c>
      <c r="S16" s="35" t="str">
        <f>IF(V16&gt;1904,IF(V16&gt;1918,IF(V16&gt;1930,IF(V16&gt;1945,IF(V16&gt;1960,IF(V16&gt;1970,IF(V16&gt;1980,IF(V16&gt;1990,"Y","H"),"G"),"F"),"E"),"D"),"C"),"B"),"A")</f>
        <v>G</v>
      </c>
      <c r="T16" s="21" t="s">
        <v>29</v>
      </c>
      <c r="U16" s="21" t="s">
        <v>30</v>
      </c>
      <c r="V16" s="18">
        <v>1972</v>
      </c>
      <c r="W16" s="18"/>
      <c r="X16" s="24">
        <f>IF(Y16=""," ",VLOOKUP(Y16,[1]KLUBI!A$5:B$156,2,FALSE))</f>
        <v>2</v>
      </c>
      <c r="Y16" s="22" t="s">
        <v>31</v>
      </c>
    </row>
    <row r="17" spans="1:25" ht="18" x14ac:dyDescent="0.3">
      <c r="A17" s="14">
        <f>IF(B17=1,(F17+K17)," ")</f>
        <v>41</v>
      </c>
      <c r="B17" s="15">
        <f>IF(F17=" "," ",(IF(K17=" "," ",1)))</f>
        <v>1</v>
      </c>
      <c r="C17" s="15">
        <v>24</v>
      </c>
      <c r="D17" s="15">
        <v>110</v>
      </c>
      <c r="E17" s="15">
        <v>6</v>
      </c>
      <c r="F17" s="14">
        <f>(IF(C17=""," ",(IF(E17="","0",VLOOKUP(E17,[1]TOCKE!A$1:B$20,2,FALSE)))+1))</f>
        <v>17</v>
      </c>
      <c r="G17" s="12"/>
      <c r="H17" s="36">
        <v>1</v>
      </c>
      <c r="I17" s="36">
        <v>17</v>
      </c>
      <c r="J17" s="36">
        <v>3</v>
      </c>
      <c r="K17" s="37">
        <f>(IF(H17=""," ",(IF(J17="","0",VLOOKUP(J17,[1]TOCKE!A$1:B$20,2,FALSE)))+1))</f>
        <v>24</v>
      </c>
      <c r="L17" s="11"/>
      <c r="M17" s="13">
        <f t="shared" si="0"/>
        <v>127</v>
      </c>
      <c r="N17" s="13"/>
      <c r="O17" s="38" t="s">
        <v>32</v>
      </c>
      <c r="P17" s="38" t="s">
        <v>33</v>
      </c>
      <c r="Q17" s="18" t="s">
        <v>2</v>
      </c>
      <c r="R17" s="39" t="s">
        <v>22</v>
      </c>
      <c r="S17" s="40" t="str">
        <f>IF(V17&gt;1904,IF(V17&gt;1918,IF(V17&gt;1930,IF(V17&gt;1945,IF(V17&gt;1960,IF(V17&gt;1970,IF(V17&gt;1980,IF(V17&gt;1990,"Y","H"),"G"),"F"),"E"),"D"),"C"),"B"),"A")</f>
        <v>G</v>
      </c>
      <c r="T17" s="21" t="s">
        <v>34</v>
      </c>
      <c r="U17" s="22" t="s">
        <v>35</v>
      </c>
      <c r="V17" s="13">
        <v>1975</v>
      </c>
      <c r="W17" s="29" t="s">
        <v>36</v>
      </c>
      <c r="X17" s="24">
        <f>IF(Y17=""," ",VLOOKUP(Y17,[1]KLUBI!A$5:B$156,2,FALSE))</f>
        <v>2</v>
      </c>
      <c r="Y17" s="30" t="s">
        <v>31</v>
      </c>
    </row>
    <row r="18" spans="1:25" ht="18.600000000000001" thickBot="1" x14ac:dyDescent="0.35">
      <c r="A18" s="14">
        <f>IF(B18=1,(F18+K18)," ")</f>
        <v>41</v>
      </c>
      <c r="B18" s="15">
        <f>IF(F18=" "," ",(IF(K18=" "," ",1)))</f>
        <v>1</v>
      </c>
      <c r="C18" s="15">
        <v>30</v>
      </c>
      <c r="D18" s="15">
        <v>48</v>
      </c>
      <c r="E18" s="15">
        <v>3</v>
      </c>
      <c r="F18" s="14">
        <f>(IF(C18=""," ",(IF(E18="","0",VLOOKUP(E18,[1]TOCKE!A$1:B$20,2,FALSE)))+1))</f>
        <v>24</v>
      </c>
      <c r="G18" s="12"/>
      <c r="H18" s="16">
        <v>17</v>
      </c>
      <c r="I18" s="16">
        <v>95</v>
      </c>
      <c r="J18" s="16">
        <v>6</v>
      </c>
      <c r="K18" s="14">
        <f>(IF(H18=""," ",(IF(J18="","0",VLOOKUP(J18,[1]TOCKE!A$1:B$20,2,FALSE)))+1))</f>
        <v>17</v>
      </c>
      <c r="L18" s="11"/>
      <c r="M18" s="13">
        <f t="shared" si="0"/>
        <v>143</v>
      </c>
      <c r="N18" s="13"/>
      <c r="O18" s="41" t="s">
        <v>37</v>
      </c>
      <c r="P18" s="41" t="s">
        <v>38</v>
      </c>
      <c r="Q18" s="18" t="s">
        <v>2</v>
      </c>
      <c r="R18" s="42" t="s">
        <v>22</v>
      </c>
      <c r="S18" s="43" t="str">
        <f>IF(V18&gt;1904,IF(V18&gt;1918,IF(V18&gt;1930,IF(V18&gt;1945,IF(V18&gt;1960,IF(V18&gt;1970,IF(V18&gt;1980,IF(V18&gt;1990,"Y","H"),"G"),"F"),"E"),"D"),"C"),"B"),"A")</f>
        <v>G</v>
      </c>
      <c r="T18" s="21" t="s">
        <v>39</v>
      </c>
      <c r="U18" s="22" t="s">
        <v>40</v>
      </c>
      <c r="V18" s="18">
        <v>1971</v>
      </c>
      <c r="W18" s="23" t="s">
        <v>41</v>
      </c>
      <c r="X18" s="24">
        <f>IF(Y18=""," ",VLOOKUP(Y18,[1]KLUBI!A$5:B$156,2,FALSE))</f>
        <v>1</v>
      </c>
      <c r="Y18" s="30" t="s">
        <v>13</v>
      </c>
    </row>
    <row r="19" spans="1:25" ht="18.600000000000001" thickBot="1" x14ac:dyDescent="0.35">
      <c r="A19" s="11"/>
      <c r="B19" s="12"/>
      <c r="C19" s="12"/>
      <c r="D19" s="12"/>
      <c r="E19" s="12"/>
      <c r="F19" s="11"/>
      <c r="G19" s="12"/>
      <c r="H19" s="26"/>
      <c r="I19" s="26"/>
      <c r="J19" s="26"/>
      <c r="K19" s="11"/>
      <c r="L19" s="11"/>
      <c r="M19" s="13"/>
      <c r="N19" s="13"/>
      <c r="O19" s="27"/>
      <c r="P19" s="27"/>
      <c r="Q19" s="18"/>
      <c r="R19" s="28"/>
      <c r="S19" s="28"/>
      <c r="T19" s="21"/>
      <c r="U19" s="22"/>
      <c r="V19" s="13"/>
      <c r="W19" s="29"/>
      <c r="X19" s="24"/>
      <c r="Y19" s="30"/>
    </row>
    <row r="20" spans="1:25" ht="18.75" customHeight="1" x14ac:dyDescent="0.3">
      <c r="A20" s="14">
        <f>IF(B20=1,(F20+K20)," ")</f>
        <v>62</v>
      </c>
      <c r="B20" s="15">
        <f>IF(F20=" "," ",(IF(K20=" "," ",1)))</f>
        <v>1</v>
      </c>
      <c r="C20" s="15">
        <v>32</v>
      </c>
      <c r="D20" s="15">
        <v>45</v>
      </c>
      <c r="E20" s="15">
        <v>1</v>
      </c>
      <c r="F20" s="14">
        <f>(IF(C20=""," ",(IF(E20="","0",VLOOKUP(E20,[1]TOCKE!A$1:B$20,2,FALSE)))+1))</f>
        <v>31</v>
      </c>
      <c r="G20" s="12"/>
      <c r="H20" s="16">
        <v>28</v>
      </c>
      <c r="I20" s="16">
        <v>34</v>
      </c>
      <c r="J20" s="16">
        <v>1</v>
      </c>
      <c r="K20" s="14">
        <f>(IF(H20=""," ",(IF(J20="","0",VLOOKUP(J20,[1]TOCKE!A$1:B$20,2,FALSE)))+1))</f>
        <v>31</v>
      </c>
      <c r="L20" s="11"/>
      <c r="M20" s="13">
        <f t="shared" si="0"/>
        <v>79</v>
      </c>
      <c r="N20" s="13"/>
      <c r="O20" s="33" t="s">
        <v>42</v>
      </c>
      <c r="P20" s="33" t="s">
        <v>43</v>
      </c>
      <c r="Q20" s="18" t="s">
        <v>2</v>
      </c>
      <c r="R20" s="34" t="s">
        <v>22</v>
      </c>
      <c r="S20" s="35" t="str">
        <f>IF(V20&gt;1904,IF(V20&gt;1918,IF(V20&gt;1930,IF(V20&gt;1945,IF(V20&gt;1960,IF(V20&gt;1970,IF(V20&gt;1980,IF(V20&gt;1990,"Y","H"),"G"),"F"),"E"),"D"),"C"),"B"),"A")</f>
        <v>H</v>
      </c>
      <c r="T20" s="22" t="s">
        <v>44</v>
      </c>
      <c r="U20" s="22" t="s">
        <v>45</v>
      </c>
      <c r="V20" s="18">
        <v>1984</v>
      </c>
      <c r="W20" s="18"/>
      <c r="X20" s="24">
        <f>IF(Y20=""," ",VLOOKUP(Y20,[1]KLUBI!A$5:B$156,2,FALSE))</f>
        <v>1</v>
      </c>
      <c r="Y20" s="30" t="s">
        <v>13</v>
      </c>
    </row>
    <row r="21" spans="1:25" ht="18.600000000000001" thickBot="1" x14ac:dyDescent="0.4">
      <c r="A21" s="14">
        <f>IF(B21=1,(F21+K21)," ")</f>
        <v>20</v>
      </c>
      <c r="B21" s="15">
        <f>IF(F21=" "," ",(IF(K21=" "," ",1)))</f>
        <v>1</v>
      </c>
      <c r="C21" s="15">
        <v>6</v>
      </c>
      <c r="D21" s="15">
        <v>154</v>
      </c>
      <c r="E21" s="15">
        <v>7</v>
      </c>
      <c r="F21" s="14">
        <f>(IF(C21=""," ",(IF(E21="","0",VLOOKUP(E21,[1]TOCKE!A$1:B$20,2,FALSE)))+1))</f>
        <v>15</v>
      </c>
      <c r="G21" s="12"/>
      <c r="H21" s="16">
        <v>52</v>
      </c>
      <c r="I21" s="16">
        <v>1000</v>
      </c>
      <c r="J21" s="16">
        <v>17</v>
      </c>
      <c r="K21" s="14">
        <f>(IF(H21=""," ",(IF(J21="","0",VLOOKUP(J21,[1]TOCKE!A$1:B$20,2,FALSE)))+1))</f>
        <v>5</v>
      </c>
      <c r="L21" s="11"/>
      <c r="M21" s="13">
        <f t="shared" si="0"/>
        <v>1154</v>
      </c>
      <c r="N21" s="13"/>
      <c r="O21" s="44" t="s">
        <v>46</v>
      </c>
      <c r="P21" s="44"/>
      <c r="Q21" s="18" t="s">
        <v>2</v>
      </c>
      <c r="R21" s="42" t="s">
        <v>22</v>
      </c>
      <c r="S21" s="43" t="s">
        <v>47</v>
      </c>
      <c r="T21" s="26" t="s">
        <v>48</v>
      </c>
      <c r="U21" s="26" t="s">
        <v>49</v>
      </c>
      <c r="V21" s="13">
        <v>1989</v>
      </c>
      <c r="W21" s="12"/>
      <c r="X21" s="24">
        <f>IF(Y21=""," ",VLOOKUP(Y21,[1]KLUBI!A$5:B$156,2,FALSE))</f>
        <v>41</v>
      </c>
      <c r="Y21" s="45" t="s">
        <v>50</v>
      </c>
    </row>
    <row r="22" spans="1:25" ht="18.600000000000001" thickBot="1" x14ac:dyDescent="0.4">
      <c r="A22" s="11"/>
      <c r="B22" s="12"/>
      <c r="C22" s="12"/>
      <c r="D22" s="12"/>
      <c r="E22" s="12"/>
      <c r="F22" s="11"/>
      <c r="G22" s="12"/>
      <c r="H22" s="26"/>
      <c r="I22" s="26"/>
      <c r="J22" s="26"/>
      <c r="K22" s="11"/>
      <c r="L22" s="11"/>
      <c r="M22" s="13"/>
      <c r="N22" s="13"/>
      <c r="O22" s="1"/>
      <c r="P22" s="1"/>
      <c r="Q22" s="18"/>
      <c r="R22" s="28"/>
      <c r="S22" s="28"/>
      <c r="T22" s="26"/>
      <c r="U22" s="26"/>
      <c r="V22" s="13"/>
      <c r="W22" s="12"/>
      <c r="X22" s="24"/>
      <c r="Y22" s="45"/>
    </row>
    <row r="23" spans="1:25" ht="18.600000000000001" thickBot="1" x14ac:dyDescent="0.35">
      <c r="A23" s="14">
        <f>IF(B23=1,(F23+K23)," ")</f>
        <v>62</v>
      </c>
      <c r="B23" s="15">
        <f>IF(F23=" "," ",(IF(K23=" "," ",1)))</f>
        <v>1</v>
      </c>
      <c r="C23" s="15">
        <v>20</v>
      </c>
      <c r="D23" s="15">
        <v>30</v>
      </c>
      <c r="E23" s="15">
        <v>1</v>
      </c>
      <c r="F23" s="14">
        <f>(IF(C23=""," ",(IF(E23="","0",VLOOKUP(E23,[1]TOCKE!A$1:B$20,2,FALSE)))+1))</f>
        <v>31</v>
      </c>
      <c r="G23" s="12"/>
      <c r="H23" s="16">
        <v>37</v>
      </c>
      <c r="I23" s="16">
        <v>36</v>
      </c>
      <c r="J23" s="16">
        <v>1</v>
      </c>
      <c r="K23" s="14">
        <f>(IF(H23=""," ",(IF(J23="","0",VLOOKUP(J23,[1]TOCKE!A$1:B$20,2,FALSE)))+1))</f>
        <v>31</v>
      </c>
      <c r="L23" s="11"/>
      <c r="M23" s="13">
        <f t="shared" si="0"/>
        <v>66</v>
      </c>
      <c r="N23" s="13"/>
      <c r="O23" s="17" t="s">
        <v>51</v>
      </c>
      <c r="P23" s="17"/>
      <c r="Q23" s="18" t="s">
        <v>2</v>
      </c>
      <c r="R23" s="19" t="s">
        <v>22</v>
      </c>
      <c r="S23" s="20" t="s">
        <v>52</v>
      </c>
      <c r="T23" s="21" t="s">
        <v>26</v>
      </c>
      <c r="U23" s="22" t="s">
        <v>53</v>
      </c>
      <c r="V23" s="18">
        <v>1999</v>
      </c>
      <c r="W23" s="32"/>
      <c r="X23" s="24">
        <f>IF(Y23=""," ",VLOOKUP(Y23,[1]KLUBI!A$5:B$156,2,FALSE))</f>
        <v>26</v>
      </c>
      <c r="Y23" s="30" t="s">
        <v>54</v>
      </c>
    </row>
    <row r="24" spans="1:25" ht="18.600000000000001" thickBot="1" x14ac:dyDescent="0.35">
      <c r="A24" s="11"/>
      <c r="B24" s="12"/>
      <c r="C24" s="12"/>
      <c r="D24" s="12"/>
      <c r="E24" s="12"/>
      <c r="F24" s="11"/>
      <c r="G24" s="12"/>
      <c r="H24" s="26"/>
      <c r="I24" s="26"/>
      <c r="J24" s="26"/>
      <c r="K24" s="11"/>
      <c r="L24" s="11"/>
      <c r="M24" s="13"/>
      <c r="N24" s="13"/>
      <c r="O24" s="27"/>
      <c r="P24" s="27"/>
      <c r="Q24" s="18"/>
      <c r="R24" s="28"/>
      <c r="S24" s="28"/>
      <c r="T24" s="21"/>
      <c r="U24" s="22"/>
      <c r="V24" s="18"/>
      <c r="W24" s="32"/>
      <c r="X24" s="24"/>
      <c r="Y24" s="30"/>
    </row>
    <row r="25" spans="1:25" ht="18.600000000000001" thickBot="1" x14ac:dyDescent="0.35">
      <c r="A25" s="14">
        <f>IF(B25=1,(F25+K25)," ")</f>
        <v>62</v>
      </c>
      <c r="B25" s="15">
        <f t="shared" ref="B25:B26" si="1">IF(F25=" "," ",(IF(K25=" "," ",1)))</f>
        <v>1</v>
      </c>
      <c r="C25" s="15">
        <v>16</v>
      </c>
      <c r="D25" s="15">
        <v>23</v>
      </c>
      <c r="E25" s="15">
        <v>1</v>
      </c>
      <c r="F25" s="14">
        <f>(IF(C25=""," ",(IF(E25="","0",VLOOKUP(E25,[1]TOCKE!A$1:B$20,2,FALSE)))+1))</f>
        <v>31</v>
      </c>
      <c r="G25" s="12"/>
      <c r="H25" s="16">
        <v>10</v>
      </c>
      <c r="I25" s="16">
        <v>66</v>
      </c>
      <c r="J25" s="16">
        <v>1</v>
      </c>
      <c r="K25" s="14">
        <f>(IF(H25=""," ",(IF(J25="","0",VLOOKUP(J25,[1]TOCKE!A$1:B$20,2,FALSE)))+1))</f>
        <v>31</v>
      </c>
      <c r="L25" s="11"/>
      <c r="M25" s="13">
        <f t="shared" si="0"/>
        <v>89</v>
      </c>
      <c r="N25" s="13"/>
      <c r="O25" s="17" t="s">
        <v>55</v>
      </c>
      <c r="P25" s="17"/>
      <c r="Q25" s="18" t="s">
        <v>2</v>
      </c>
      <c r="R25" s="19" t="s">
        <v>56</v>
      </c>
      <c r="S25" s="20" t="str">
        <f>IF(V25&gt;1904,IF(V25&gt;1918,IF(V25&gt;1930,IF(V25&gt;1945,IF(V25&gt;1960,IF(V25&gt;1970,IF(V25&gt;1980,IF(V25&gt;1990,"Y","H"),"G"),"F"),"E"),"D"),"C"),"B"),"A")</f>
        <v>G</v>
      </c>
      <c r="T25" s="21" t="s">
        <v>57</v>
      </c>
      <c r="U25" s="22" t="s">
        <v>58</v>
      </c>
      <c r="V25" s="18">
        <v>1980</v>
      </c>
      <c r="W25" s="32"/>
      <c r="X25" s="24">
        <f>IF(Y25=""," ",VLOOKUP(Y25,[1]KLUBI!A$5:B$156,2,FALSE))</f>
        <v>26</v>
      </c>
      <c r="Y25" s="30" t="s">
        <v>54</v>
      </c>
    </row>
    <row r="26" spans="1:25" ht="18" x14ac:dyDescent="0.3">
      <c r="A26" s="11"/>
      <c r="B26" s="12" t="str">
        <f t="shared" si="1"/>
        <v xml:space="preserve"> </v>
      </c>
      <c r="C26" s="12"/>
      <c r="D26" s="12"/>
      <c r="E26" s="12"/>
      <c r="F26" s="11" t="s">
        <v>0</v>
      </c>
      <c r="G26" s="12"/>
      <c r="H26" s="26"/>
      <c r="I26" s="26"/>
      <c r="J26" s="26"/>
      <c r="K26" s="11" t="s">
        <v>0</v>
      </c>
      <c r="L26" s="11"/>
      <c r="M26" s="12"/>
      <c r="N26" s="12"/>
      <c r="O26" s="27"/>
      <c r="P26" s="27"/>
      <c r="Q26" s="5"/>
      <c r="R26" s="5"/>
      <c r="S26" s="5"/>
      <c r="T26" s="46"/>
      <c r="U26" s="47"/>
      <c r="V26" s="5"/>
      <c r="W26" s="27"/>
      <c r="X26" s="48"/>
      <c r="Y26" s="49"/>
    </row>
  </sheetData>
  <mergeCells count="4">
    <mergeCell ref="A1:Y1"/>
    <mergeCell ref="C5:F5"/>
    <mergeCell ref="H5:K5"/>
    <mergeCell ref="A3:Y3"/>
  </mergeCells>
  <hyperlinks>
    <hyperlink ref="W6" r:id="rId1" xr:uid="{0AE9A6F5-4308-4AFD-BD6F-A824C47547B0}"/>
    <hyperlink ref="W8" r:id="rId2" xr:uid="{DA19BA76-C106-44BB-9575-A0A099EE82D5}"/>
    <hyperlink ref="W18" r:id="rId3" xr:uid="{F4E4125D-3694-4465-B78B-B45540D5E1A8}"/>
    <hyperlink ref="W17" r:id="rId4" xr:uid="{8B7AB50C-78A3-4C52-A2E3-2447E820D261}"/>
    <hyperlink ref="W10" r:id="rId5" xr:uid="{717587F0-E99E-4713-B118-796240AEE449}"/>
  </hyperlinks>
  <pageMargins left="0.25" right="0.25" top="0.75" bottom="0.75" header="0.3" footer="0.3"/>
  <pageSetup paperSize="9" scale="5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KONČNI REZULTATI 2021 KLUBI</vt:lpstr>
      <vt:lpstr>KONČNI 2021 RAZREDI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Metod</cp:lastModifiedBy>
  <cp:lastPrinted>2021-10-05T10:10:55Z</cp:lastPrinted>
  <dcterms:created xsi:type="dcterms:W3CDTF">2021-10-05T10:01:01Z</dcterms:created>
  <dcterms:modified xsi:type="dcterms:W3CDTF">2021-10-25T17:30:04Z</dcterms:modified>
</cp:coreProperties>
</file>